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kulturního..." sheetId="2" r:id="rId2"/>
    <sheet name="02 - Zateplení bytu" sheetId="3" r:id="rId3"/>
    <sheet name="03 - Střecha kulturního domu" sheetId="4" r:id="rId4"/>
    <sheet name="04 - Střecha bytu" sheetId="5" r:id="rId5"/>
    <sheet name="05 - Kotelna na biomasu d..." sheetId="6" r:id="rId6"/>
    <sheet name="06 - Tepelné čerpadlo do ..." sheetId="7" r:id="rId7"/>
    <sheet name="07 - Vedlejší rozpočtové ..." sheetId="8" r:id="rId8"/>
  </sheets>
  <definedNames>
    <definedName name="_xlnm.Print_Area" localSheetId="0">'Rekapitulace stavby'!$D$4:$AO$76,'Rekapitulace stavby'!$C$82:$AQ$102</definedName>
    <definedName name="_xlnm._FilterDatabase" localSheetId="1" hidden="1">'01 - Zateplení kulturního...'!$C$132:$K$828</definedName>
    <definedName name="_xlnm.Print_Area" localSheetId="1">'01 - Zateplení kulturního...'!$C$4:$J$76,'01 - Zateplení kulturního...'!$C$120:$J$828</definedName>
    <definedName name="_xlnm._FilterDatabase" localSheetId="2" hidden="1">'02 - Zateplení bytu'!$C$122:$K$242</definedName>
    <definedName name="_xlnm.Print_Area" localSheetId="2">'02 - Zateplení bytu'!$C$4:$J$76,'02 - Zateplení bytu'!$C$110:$J$242</definedName>
    <definedName name="_xlnm._FilterDatabase" localSheetId="3" hidden="1">'03 - Střecha kulturního domu'!$C$124:$K$278</definedName>
    <definedName name="_xlnm.Print_Area" localSheetId="3">'03 - Střecha kulturního domu'!$C$4:$J$76,'03 - Střecha kulturního domu'!$C$112:$J$278</definedName>
    <definedName name="_xlnm._FilterDatabase" localSheetId="4" hidden="1">'04 - Střecha bytu'!$C$123:$K$206</definedName>
    <definedName name="_xlnm.Print_Area" localSheetId="4">'04 - Střecha bytu'!$C$4:$J$76,'04 - Střecha bytu'!$C$111:$J$206</definedName>
    <definedName name="_xlnm._FilterDatabase" localSheetId="5" hidden="1">'05 - Kotelna na biomasu d...'!$C$116:$K$152</definedName>
    <definedName name="_xlnm.Print_Area" localSheetId="5">'05 - Kotelna na biomasu d...'!$C$4:$J$76,'05 - Kotelna na biomasu d...'!$C$104:$J$152</definedName>
    <definedName name="_xlnm._FilterDatabase" localSheetId="6" hidden="1">'06 - Tepelné čerpadlo do ...'!$C$116:$K$143</definedName>
    <definedName name="_xlnm.Print_Area" localSheetId="6">'06 - Tepelné čerpadlo do ...'!$C$4:$J$76,'06 - Tepelné čerpadlo do ...'!$C$104:$J$143</definedName>
    <definedName name="_xlnm._FilterDatabase" localSheetId="7" hidden="1">'07 - Vedlejší rozpočtové ...'!$C$120:$K$133</definedName>
    <definedName name="_xlnm.Print_Area" localSheetId="7">'07 - Vedlejší rozpočtové ...'!$C$4:$J$76,'07 - Vedlejší rozpočtové ...'!$C$108:$J$133</definedName>
    <definedName name="_xlnm.Print_Titles" localSheetId="0">'Rekapitulace stavby'!$92:$92</definedName>
    <definedName name="_xlnm.Print_Titles" localSheetId="1">'01 - Zateplení kulturního...'!$132:$132</definedName>
    <definedName name="_xlnm.Print_Titles" localSheetId="2">'02 - Zateplení bytu'!$122:$122</definedName>
    <definedName name="_xlnm.Print_Titles" localSheetId="3">'03 - Střecha kulturního domu'!$124:$124</definedName>
    <definedName name="_xlnm.Print_Titles" localSheetId="4">'04 - Střecha bytu'!$123:$123</definedName>
    <definedName name="_xlnm.Print_Titles" localSheetId="5">'05 - Kotelna na biomasu d...'!$116:$116</definedName>
    <definedName name="_xlnm.Print_Titles" localSheetId="6">'06 - Tepelné čerpadlo do ...'!$116:$116</definedName>
    <definedName name="_xlnm.Print_Titles" localSheetId="7">'07 - Vedlejší rozpočtové ...'!$120:$120</definedName>
  </definedNames>
  <calcPr fullCalcOnLoad="1"/>
</workbook>
</file>

<file path=xl/sharedStrings.xml><?xml version="1.0" encoding="utf-8"?>
<sst xmlns="http://schemas.openxmlformats.org/spreadsheetml/2006/main" count="12638" uniqueCount="1587">
  <si>
    <t>Export Komplet</t>
  </si>
  <si>
    <t/>
  </si>
  <si>
    <t>2.0</t>
  </si>
  <si>
    <t>ZAMOK</t>
  </si>
  <si>
    <t>False</t>
  </si>
  <si>
    <t>{4af1fc85-5ea7-425f-8b1b-5fdf697ff413}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</si>
  <si>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</si>
  <si>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</si>
  <si>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</si>
  <si>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</si>
  <si>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</si>
  <si>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</si>
  <si>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</si>
  <si>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</si>
  <si>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</si>
  <si>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</si>
  <si>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</si>
  <si>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kulturního domu č.p. 106 ve Velké Chyšce</t>
  </si>
  <si>
    <t>KSO:</t>
  </si>
  <si>
    <t>CC-CZ:</t>
  </si>
  <si>
    <t>Místo:</t>
  </si>
  <si>
    <t>Velká Chyška</t>
  </si>
  <si>
    <t>Datum:</t>
  </si>
  <si>
    <t>5. 2. 2021</t>
  </si>
  <si>
    <t>Zadavatel:</t>
  </si>
  <si>
    <t>IČ:</t>
  </si>
  <si>
    <t>Obec Velká Chyška</t>
  </si>
  <si>
    <t>DIČ:</t>
  </si>
  <si>
    <t>Uchazeč:</t>
  </si>
  <si>
    <t>Vyplň údaj</t>
  </si>
  <si>
    <t>Projektant:</t>
  </si>
  <si>
    <t>Ing. Šlechta Jan, Bc. Moravec Pavel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</si>
  <si>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</si>
  <si>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</si>
  <si>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</si>
  <si>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</si>
  <si>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</si>
  <si>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</si>
  <si>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</si>
  <si>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</si>
  <si>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</si>
  <si>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</si>
  <si>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</si>
  <si>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</si>
  <si>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</si>
  <si>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</si>
  <si>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</si>
  <si>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</si>
  <si>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</si>
  <si>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</si>
  <si>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</si>
  <si>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</si>
  <si>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</si>
  <si>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</si>
  <si>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</si>
  <si>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</si>
  <si>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</si>
  <si>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</si>
  <si>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</si>
  <si>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</si>
  <si>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</si>
  <si>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</si>
  <si>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</si>
  <si>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</si>
  <si>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</si>
  <si>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</si>
  <si>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</si>
  <si>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</si>
  <si>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</si>
  <si>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</si>
  <si>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</si>
  <si>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</si>
  <si>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</si>
  <si>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</si>
  <si>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</si>
  <si>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</si>
  <si>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</si>
  <si>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</si>
  <si>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</si>
  <si>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</si>
  <si>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</si>
  <si>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Zateplení kulturního domu</t>
  </si>
  <si>
    <t>STA</t>
  </si>
  <si>
    <t>1</t>
  </si>
  <si>
    <t>{df1b44fe-f94d-40e8-a38a-8afd25b7e15c}</t>
  </si>
  <si>
    <t>2</t>
  </si>
  <si>
    <t>02</t>
  </si>
  <si>
    <t>Zateplení bytu</t>
  </si>
  <si>
    <t>{5fbfb72e-866e-41cd-8bd8-1da417495e77}</t>
  </si>
  <si>
    <t>03</t>
  </si>
  <si>
    <t>Střecha kulturního domu</t>
  </si>
  <si>
    <t>{4d5f9a30-478c-4aaf-853a-87eaf9c75d6e}</t>
  </si>
  <si>
    <t>04</t>
  </si>
  <si>
    <t>Střecha bytu</t>
  </si>
  <si>
    <t>{12e3f757-f89b-4ade-aa41-d850f10db0be}</t>
  </si>
  <si>
    <t>05</t>
  </si>
  <si>
    <t>Kotelna na biomasu do 185 kW</t>
  </si>
  <si>
    <t>{c63d6555-d7e2-4afd-ba77-097bf452b4d0}</t>
  </si>
  <si>
    <t>06</t>
  </si>
  <si>
    <t>Tepelné čerpadlo do 10 kW, voda- vzduch</t>
  </si>
  <si>
    <t>{31a9855f-8f37-4e8f-ba74-0a958fd5286b}</t>
  </si>
  <si>
    <t>07</t>
  </si>
  <si>
    <t>Vedlejší rozpočtové náklady</t>
  </si>
  <si>
    <t>{f7155108-801e-49d1-ba4f-63e440699ea5}</t>
  </si>
  <si>
    <t>KRYCÍ LIST SOUPISU PRACÍ</t>
  </si>
  <si>
    <t>Objekt:</t>
  </si>
  <si>
    <t>01 - Zateplení kulturního domu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</si>
  <si>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</si>
  <si>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</si>
  <si>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</si>
  <si>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</si>
  <si>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</si>
  <si>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</si>
  <si>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</si>
  <si>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</si>
  <si>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</si>
  <si>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</si>
  <si>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</si>
  <si>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</si>
  <si>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</si>
  <si>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</si>
  <si>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</si>
  <si>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</si>
  <si>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</si>
  <si>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</si>
  <si>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</si>
  <si>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</si>
  <si>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</si>
  <si>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</si>
  <si>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</si>
  <si>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</si>
  <si>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</si>
  <si>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</si>
  <si>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</si>
  <si>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</si>
  <si>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</si>
  <si>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</si>
  <si>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</si>
  <si>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</si>
  <si>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</si>
  <si>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</si>
  <si>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</si>
  <si>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</si>
  <si>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</si>
  <si>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</si>
  <si>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</si>
  <si>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</si>
  <si>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131251100</t>
  </si>
  <si>
    <t>Hloubení jam nezapažených v hornině třídy těžitelnosti I, skupiny 3 objem do 20 m3 strojně</t>
  </si>
  <si>
    <t>m3</t>
  </si>
  <si>
    <t>4</t>
  </si>
  <si>
    <t>1578838743</t>
  </si>
  <si>
    <t>VV</t>
  </si>
  <si>
    <t>"šachta"1,2*5,1*2,4</t>
  </si>
  <si>
    <t>2*0,95*2,4</t>
  </si>
  <si>
    <t>"základ"0,5*0,5*6,2</t>
  </si>
  <si>
    <t>Součet</t>
  </si>
  <si>
    <t>132212111</t>
  </si>
  <si>
    <t>Hloubení rýh š do 800 mm v soudržných horninách třídy těžitelnosti I, skupiny 3 ručně</t>
  </si>
  <si>
    <t>1545177283</t>
  </si>
  <si>
    <t>2*(41,795+0,5*2+16,12)*0,5*0,5</t>
  </si>
  <si>
    <t xml:space="preserve">"lapače" 7* 1*1 </t>
  </si>
  <si>
    <t>3</t>
  </si>
  <si>
    <t>174101101</t>
  </si>
  <si>
    <t>Zásyp jam, šachet rýh nebo kolem objektů sypaninou se zhutněním</t>
  </si>
  <si>
    <t>312489847</t>
  </si>
  <si>
    <t>174151101</t>
  </si>
  <si>
    <t>1726427050</t>
  </si>
  <si>
    <t>Zakládání</t>
  </si>
  <si>
    <t>5</t>
  </si>
  <si>
    <t>274313711</t>
  </si>
  <si>
    <t>Základové pásy z betonu tř. C 20/25</t>
  </si>
  <si>
    <t>-536378836</t>
  </si>
  <si>
    <t>0,5*0,5*6,2</t>
  </si>
  <si>
    <t>6</t>
  </si>
  <si>
    <t>279113144</t>
  </si>
  <si>
    <t>Základová zeď tl do 300 mm z tvárnic ztraceného bednění včetně výplně z betonu tř. C 20/25</t>
  </si>
  <si>
    <t>m2</t>
  </si>
  <si>
    <t>1030009926</t>
  </si>
  <si>
    <t>5,1*2,4</t>
  </si>
  <si>
    <t>7</t>
  </si>
  <si>
    <t>279361821</t>
  </si>
  <si>
    <t>Výztuž základových zdí nosných betonářskou ocelí 10 505</t>
  </si>
  <si>
    <t>t</t>
  </si>
  <si>
    <t>-1463312667</t>
  </si>
  <si>
    <t>"10"12,24*(10*0,62/1000)</t>
  </si>
  <si>
    <t>"12"12,24*(10*0,89/1000)</t>
  </si>
  <si>
    <t>Svislé a kompletní konstrukce</t>
  </si>
  <si>
    <t>8</t>
  </si>
  <si>
    <t>346271113</t>
  </si>
  <si>
    <t>Přizdívky z cihel betonových tl 65 mm</t>
  </si>
  <si>
    <t>-1541331282</t>
  </si>
  <si>
    <t>Vodorovné konstrukce</t>
  </si>
  <si>
    <t>9</t>
  </si>
  <si>
    <t>451577777</t>
  </si>
  <si>
    <t>Podklad nebo lože pod dlažbu vodorovný nebo do sklonu 1:5 z kameniva těženého tl do 100 mm</t>
  </si>
  <si>
    <t>2115392762</t>
  </si>
  <si>
    <t>2*(41,795+0,5*2+16,12)*0,3</t>
  </si>
  <si>
    <t>Úpravy povrchů, podlahy a osazování výplní</t>
  </si>
  <si>
    <t>10</t>
  </si>
  <si>
    <t>612325302</t>
  </si>
  <si>
    <t>Vápenocementová štuková omítka ostění nebo nadpraží</t>
  </si>
  <si>
    <t>-1049419941</t>
  </si>
  <si>
    <t>OKna a dveře venkovní strana</t>
  </si>
  <si>
    <t>"O12" 5*(0,9+2*0,9)*0,3</t>
  </si>
  <si>
    <t>"O13" 3*(0,6+2*0,9)*0,3</t>
  </si>
  <si>
    <t>"O15" 1*(0,6+2*1,2)*0,3</t>
  </si>
  <si>
    <t>"O07" 3*(1,2+2*1,6)*0,3</t>
  </si>
  <si>
    <t>"O08" 5*(1,2+2*1,2)*0,3</t>
  </si>
  <si>
    <t>"O10" 2*(1,2+2*0,9)*0,3</t>
  </si>
  <si>
    <t>"014" 1*(1,9+2*0,6)*0,3</t>
  </si>
  <si>
    <t>"O09" 1*(1+2*1,2)*0,3</t>
  </si>
  <si>
    <t>"O11" 5*(0,9+2*1,2)*0,3</t>
  </si>
  <si>
    <t>"O02" 4*(1,8+2*1,75)*0,3</t>
  </si>
  <si>
    <t>"O03" 1*(1,8+2*2,1)*0,3</t>
  </si>
  <si>
    <t>"o05" 3*(1,8+2*2,1)*0,3</t>
  </si>
  <si>
    <t>"O06" 4*(1,75+2*1,2)*0,3</t>
  </si>
  <si>
    <t>"O01" 4*(1,8+2*2,45)*0,3</t>
  </si>
  <si>
    <t>"o04" 3*(2,1+2*2,1)*0,3</t>
  </si>
  <si>
    <t>"D1a"  1,6+2*2,1*0,3</t>
  </si>
  <si>
    <t>"D1b" 1,6+2*2,1*0,3</t>
  </si>
  <si>
    <t>"D2" 1,6+2*2,1*0,3</t>
  </si>
  <si>
    <t>"D3" 1,8+2*2,1*0,3</t>
  </si>
  <si>
    <t>"D4" 1,6+2*2,4*0,3</t>
  </si>
  <si>
    <t>"Kotelna"2+1,125+2+2+1,25+2</t>
  </si>
  <si>
    <t>11</t>
  </si>
  <si>
    <t>619991001</t>
  </si>
  <si>
    <t>Zakrytí podlah fólií přilepenou lepící páskou</t>
  </si>
  <si>
    <t>-1484114482</t>
  </si>
  <si>
    <t xml:space="preserve">2*(41,795+0,5*2+16,12)*2 "při výměně oken a začištění" </t>
  </si>
  <si>
    <t>12</t>
  </si>
  <si>
    <t>619991011</t>
  </si>
  <si>
    <t>Obalení konstrukcí a prvků fólií přilepenou lepící páskou</t>
  </si>
  <si>
    <t>182345509</t>
  </si>
  <si>
    <t>136,53</t>
  </si>
  <si>
    <t>13</t>
  </si>
  <si>
    <t>619995001</t>
  </si>
  <si>
    <t>Začištění omítek kolem oken, dveří, podlah nebo obkladů</t>
  </si>
  <si>
    <t>m</t>
  </si>
  <si>
    <t>-372868131</t>
  </si>
  <si>
    <t>"O12" 5*(0,9+2*0,9)</t>
  </si>
  <si>
    <t>"O13" 3*(0,6+2*0,9)</t>
  </si>
  <si>
    <t>"O15" 1*(0,6+2*1,2)</t>
  </si>
  <si>
    <t>"O07" 3*(1,2+2*1,6)</t>
  </si>
  <si>
    <t>"O08" 5*(1,2+2*1,2)</t>
  </si>
  <si>
    <t>"O10" 2*(1,2+2*0,9)</t>
  </si>
  <si>
    <t>"014" 1*(1,9+2*0,6)</t>
  </si>
  <si>
    <t>"O09" 1*(1+2*1,2)</t>
  </si>
  <si>
    <t>"O11" 5*(0,9+2*1,2)</t>
  </si>
  <si>
    <t>"O02" 4*(1,8+2*1,75)</t>
  </si>
  <si>
    <t>"O03" 1*(1,8+2*2,1)</t>
  </si>
  <si>
    <t>"o05" 3*(1,8+2*2,1)</t>
  </si>
  <si>
    <t>"O06" 4*(1,75+2*1,2)</t>
  </si>
  <si>
    <t>"O01" 4*(1,8+2*2,45)</t>
  </si>
  <si>
    <t>"o04" 3*(2,1+2*2,1)</t>
  </si>
  <si>
    <t>"D1a"  1,6+2*2,1</t>
  </si>
  <si>
    <t>"D1b" 1,6+2*2,1</t>
  </si>
  <si>
    <t>"D2" 1,6+2*2,1</t>
  </si>
  <si>
    <t>"D3" 1,8+2*2,1</t>
  </si>
  <si>
    <t>"D4" 1,6+2*2,4</t>
  </si>
  <si>
    <t>14</t>
  </si>
  <si>
    <t>621221111</t>
  </si>
  <si>
    <t>Montáž kontaktního zateplení vnějších podhledů z minerální vlny s kolmou orientací tl do 80 mm</t>
  </si>
  <si>
    <t>-1514650649</t>
  </si>
  <si>
    <t>římsy</t>
  </si>
  <si>
    <t>"J" 35,695*(0,29+0,45)</t>
  </si>
  <si>
    <t>"Z" 0*(0,29+0,45)</t>
  </si>
  <si>
    <t>"S" (27,895+10,9+(41,795-27,895))*(0,29+0,45)</t>
  </si>
  <si>
    <t>"V" 15,12*(0,29+0,45)</t>
  </si>
  <si>
    <t>Mezisoučet</t>
  </si>
  <si>
    <t>VSTUP</t>
  </si>
  <si>
    <t>1,4*7,04</t>
  </si>
  <si>
    <t>M</t>
  </si>
  <si>
    <t>63151507</t>
  </si>
  <si>
    <t>deska tepelně izolační minerální kontaktních fasád kolmé vláknoλ=0,040-0,042 tl 40mm</t>
  </si>
  <si>
    <t>989446776</t>
  </si>
  <si>
    <t>86,453*1,02 'Přepočtené koeficientem množství</t>
  </si>
  <si>
    <t>16</t>
  </si>
  <si>
    <t>621251105</t>
  </si>
  <si>
    <t>Příplatek k cenám kontaktního zateplení podhledů za použití tepelněizolačních zátek z minerální vlny</t>
  </si>
  <si>
    <t>1136634255</t>
  </si>
  <si>
    <t>17</t>
  </si>
  <si>
    <t>621541011</t>
  </si>
  <si>
    <t>Tenkovrstvá silikonsilikátová zrnitá omítka tl. 1,5 mm včetně penetrace vnějších podhledů</t>
  </si>
  <si>
    <t>1464883944</t>
  </si>
  <si>
    <t>"římsa" 86,453</t>
  </si>
  <si>
    <t>18</t>
  </si>
  <si>
    <t>622143004</t>
  </si>
  <si>
    <t>Montáž omítkových samolepících začišťovacích profilů pro spojení s okenním rámem</t>
  </si>
  <si>
    <t>1663481460</t>
  </si>
  <si>
    <t>APU</t>
  </si>
  <si>
    <t>19</t>
  </si>
  <si>
    <t>55343035</t>
  </si>
  <si>
    <t>profil oddělovací a ukončovací pro vnitřní omítky 10mm</t>
  </si>
  <si>
    <t>1771915360</t>
  </si>
  <si>
    <t>221,2*1,05 'Přepočtené koeficientem množství</t>
  </si>
  <si>
    <t>20</t>
  </si>
  <si>
    <t>622211031</t>
  </si>
  <si>
    <t>Montáž kontaktního zateplení vnějších stěn z polystyrénových desek tl do 160 mm</t>
  </si>
  <si>
    <t>-352591842</t>
  </si>
  <si>
    <t>sever</t>
  </si>
  <si>
    <t>27,895*(6,47-0,35)</t>
  </si>
  <si>
    <t>10,9*(6,78-3,75)</t>
  </si>
  <si>
    <t>(41,795-27,895)*(3,75+0,05)</t>
  </si>
  <si>
    <t>JIH</t>
  </si>
  <si>
    <t>3,1*(6,77-0,07)</t>
  </si>
  <si>
    <t>35,695*(6,98-0,07)</t>
  </si>
  <si>
    <t>(1+0,56+1,44)*(4,075+0,05)</t>
  </si>
  <si>
    <t>ZÁPAD</t>
  </si>
  <si>
    <t>0,5*(16,12*(8,25-6,77))</t>
  </si>
  <si>
    <t>10,07*(6,77-0,6)</t>
  </si>
  <si>
    <t>6,05*(6,77-0,07)</t>
  </si>
  <si>
    <t>VÝCHOD</t>
  </si>
  <si>
    <t>0,5*(16,12*(8,25-7,09))</t>
  </si>
  <si>
    <t>12,42*(7,09-3,75)</t>
  </si>
  <si>
    <t>3,7*(6,98-3,75)</t>
  </si>
  <si>
    <t>16,12*(3,75+0,05)</t>
  </si>
  <si>
    <t>odpočet okna</t>
  </si>
  <si>
    <t>"O12" -5*(0,9*0,9)</t>
  </si>
  <si>
    <t>"O13" -3*(0,6*0,9)</t>
  </si>
  <si>
    <t>"O15" -1*(0,6*1,2)</t>
  </si>
  <si>
    <t>"O07" -3*(1,2*1,6)</t>
  </si>
  <si>
    <t>"O08"- 5*(1,2*1,2)</t>
  </si>
  <si>
    <t>"O10" -2*(1,2*0,9)</t>
  </si>
  <si>
    <t>"014" -1*(1,9*0,6)</t>
  </si>
  <si>
    <t>"O09" -1*(1*1,2)</t>
  </si>
  <si>
    <t>"O11" -5*(0,9*1,2)</t>
  </si>
  <si>
    <t>"O02" -4*(1,8*1,75)</t>
  </si>
  <si>
    <t>"O03" -1*(1,8*2,1)</t>
  </si>
  <si>
    <t>"o05" -3*(1,8*2,1)</t>
  </si>
  <si>
    <t>"O06" -4*(1,75*1,2)</t>
  </si>
  <si>
    <t>"O01" -4*(1,8*2,45)</t>
  </si>
  <si>
    <t>"o04" -3*(2,1*2,1)</t>
  </si>
  <si>
    <t>"D1a"  -1,6*2,1</t>
  </si>
  <si>
    <t>"D1b" -1,6*2,1</t>
  </si>
  <si>
    <t>"D2" -1,6*2,1</t>
  </si>
  <si>
    <t>"D3" -1,8*2,1</t>
  </si>
  <si>
    <t>"D4" -1,6*2,4</t>
  </si>
  <si>
    <t>"O16" -5*(1,5*2,1)</t>
  </si>
  <si>
    <t>"O17" -1,8*3</t>
  </si>
  <si>
    <t>"O18" -1,2*1,2</t>
  </si>
  <si>
    <t>"odpočet byt" -91,787</t>
  </si>
  <si>
    <t>28376079</t>
  </si>
  <si>
    <t>deska EPS grafitová fasadní  λ=0,032 tl 160mm</t>
  </si>
  <si>
    <t>543028752</t>
  </si>
  <si>
    <t>546,68*1,02 'Přepočtené koeficientem množství</t>
  </si>
  <si>
    <t>22</t>
  </si>
  <si>
    <t>-326537255</t>
  </si>
  <si>
    <t>"zateplení na střechách, sokl pro vytažení folie" 26,310*0,5</t>
  </si>
  <si>
    <t>23</t>
  </si>
  <si>
    <t>28376357</t>
  </si>
  <si>
    <t>deska fasádní polystyrénová pro tepelné izolace spodní stavby tl 140mm</t>
  </si>
  <si>
    <t>-1055805920</t>
  </si>
  <si>
    <t>13,155*1,02 'Přepočtené koeficientem množství</t>
  </si>
  <si>
    <t>24</t>
  </si>
  <si>
    <t>1427627454</t>
  </si>
  <si>
    <t>Soklová část</t>
  </si>
  <si>
    <t>"J" (0,07+0,6+0,5"pod terén")*35,695</t>
  </si>
  <si>
    <t>(0,6+0,6+0,5)*3,1</t>
  </si>
  <si>
    <t>(0,05+0,55+0,5)*(1+0,56+1,44)</t>
  </si>
  <si>
    <t>"S" (0,55+0,6+0,5)*27,895</t>
  </si>
  <si>
    <t>(0,05+0,45+0,5)*(41,795-27,895)</t>
  </si>
  <si>
    <t>"Z" (0,55+0,6+0,5)*(10,07+2"podesta")</t>
  </si>
  <si>
    <t>(0,07+0,6+0,5)*4,05</t>
  </si>
  <si>
    <t>"V" (0,05+0,5+0,5)*(16,12-1,6-1,6)</t>
  </si>
  <si>
    <t>25</t>
  </si>
  <si>
    <t>28376425</t>
  </si>
  <si>
    <t>deska z polystyrénu XPS, hrana polodrážková a hladký povrch tl 160mm</t>
  </si>
  <si>
    <t>-1589477261</t>
  </si>
  <si>
    <t>148,481*1,02 'Přepočtené koeficientem množství</t>
  </si>
  <si>
    <t>26</t>
  </si>
  <si>
    <t>622212051</t>
  </si>
  <si>
    <t>Montáž kontaktního zateplení vnějšího ostění hl. špalety do 400 mm z polystyrenu tl do 40 mm</t>
  </si>
  <si>
    <t>-1067309646</t>
  </si>
  <si>
    <t>"O16" 5*(1,5+2*2,1)</t>
  </si>
  <si>
    <t>"O17" 1,8+2*3</t>
  </si>
  <si>
    <t>"O18" 1,2+2*1,2</t>
  </si>
  <si>
    <t>"odpočet byt" -36,3</t>
  </si>
  <si>
    <t>27</t>
  </si>
  <si>
    <t>28376071</t>
  </si>
  <si>
    <t>deska EPS grafitová fasadní  λ=0,032  tl 30mm</t>
  </si>
  <si>
    <t>-1976343838</t>
  </si>
  <si>
    <t>15,4*1,1 'Přepočtené koeficientem množství</t>
  </si>
  <si>
    <t>28</t>
  </si>
  <si>
    <t>622251101</t>
  </si>
  <si>
    <t>Příplatek k cenám kontaktního zateplení stěn za použití tepelněizolačních zátek z polystyrenu</t>
  </si>
  <si>
    <t>1981446036</t>
  </si>
  <si>
    <t>636,043</t>
  </si>
  <si>
    <t>"odpočet byt"-91,787</t>
  </si>
  <si>
    <t>29</t>
  </si>
  <si>
    <t>622252001</t>
  </si>
  <si>
    <t>Montáž zakládacích soklových lišt kontaktního zateplení</t>
  </si>
  <si>
    <t>195010277</t>
  </si>
  <si>
    <t>6,503*2+13-1,29+14,2-3,3+10,36</t>
  </si>
  <si>
    <t>30</t>
  </si>
  <si>
    <t>59051634</t>
  </si>
  <si>
    <t>lišta zakládací pro tepelně izolační desky do roviny 143mm tl 1,0mm</t>
  </si>
  <si>
    <t>1683607407</t>
  </si>
  <si>
    <t>45,976*1,05 'Přepočtené koeficientem množství</t>
  </si>
  <si>
    <t>31</t>
  </si>
  <si>
    <t>622252002</t>
  </si>
  <si>
    <t>Montáž ostatních lišt kontaktního zateplení</t>
  </si>
  <si>
    <t>1685502823</t>
  </si>
  <si>
    <t>ROHY</t>
  </si>
  <si>
    <t>261,1 "viz. APU"</t>
  </si>
  <si>
    <t>7+(6,87-3,775)*2+3,775</t>
  </si>
  <si>
    <t>6,47*2+7</t>
  </si>
  <si>
    <t>"VSTUP" 7+2*3,5</t>
  </si>
  <si>
    <t>Parapet</t>
  </si>
  <si>
    <t>"O12" 5*(0,9)</t>
  </si>
  <si>
    <t>"O13" 3*(0,6)</t>
  </si>
  <si>
    <t>"O15" 1*(0,6)</t>
  </si>
  <si>
    <t>"O07" 3*(1,2)</t>
  </si>
  <si>
    <t>"O08" 5*(1,2)</t>
  </si>
  <si>
    <t>"O10" 2*(1,2)</t>
  </si>
  <si>
    <t>"014" 1*(1,9)</t>
  </si>
  <si>
    <t>"O09" 1*(1)</t>
  </si>
  <si>
    <t>"O11" 5*(0,9)</t>
  </si>
  <si>
    <t>"O02" 4*(1,8)</t>
  </si>
  <si>
    <t>"O03" 1*(1,8)</t>
  </si>
  <si>
    <t>"o05" 3*(1,8)</t>
  </si>
  <si>
    <t>"O06" 4*(1,75)</t>
  </si>
  <si>
    <t>"O01" 4*(1,8)</t>
  </si>
  <si>
    <t>"o04" 3*(2,1)</t>
  </si>
  <si>
    <t>"O16" 5*(1,5)</t>
  </si>
  <si>
    <t>"O17" 1,8</t>
  </si>
  <si>
    <t>"O18" 1,2</t>
  </si>
  <si>
    <t>Římsa rohy</t>
  </si>
  <si>
    <t>"J" 35,695</t>
  </si>
  <si>
    <t>"Z" 0</t>
  </si>
  <si>
    <t>"S" (27,895+10,9+(41,795-27,895))</t>
  </si>
  <si>
    <t>"V" 15,12</t>
  </si>
  <si>
    <t>Sloupy</t>
  </si>
  <si>
    <t>(6,785+0,5)*12</t>
  </si>
  <si>
    <t>"odpočet byt" -88,090</t>
  </si>
  <si>
    <t>32</t>
  </si>
  <si>
    <t>59051486</t>
  </si>
  <si>
    <t>lišta rohová PVC 10/15cm s tkaninou</t>
  </si>
  <si>
    <t>-156733604</t>
  </si>
  <si>
    <t>-69,4 "nadpraží"</t>
  </si>
  <si>
    <t>"odpočet byt" -28,35</t>
  </si>
  <si>
    <t>301,675*1,05 'Přepočtené koeficientem množství</t>
  </si>
  <si>
    <t>33</t>
  </si>
  <si>
    <t>59051476</t>
  </si>
  <si>
    <t>profil okenní začišťovací se sklovláknitou armovací tkaninou 9 mm/2,4 m</t>
  </si>
  <si>
    <t>325545002</t>
  </si>
  <si>
    <t>"odpočet byt" -38,115</t>
  </si>
  <si>
    <t>222,985*1,05 'Přepočtené koeficientem množství</t>
  </si>
  <si>
    <t>34</t>
  </si>
  <si>
    <t>59051510</t>
  </si>
  <si>
    <t>profil okenní s nepřiznanou podomítkovou okapnicí PVC 2,0 m</t>
  </si>
  <si>
    <t>-1533340114</t>
  </si>
  <si>
    <t>"D1a"  1,6</t>
  </si>
  <si>
    <t>"D1b" 1,6</t>
  </si>
  <si>
    <t>"D2" 1,6</t>
  </si>
  <si>
    <t>"D3" 1,8</t>
  </si>
  <si>
    <t>"D4" 1,6</t>
  </si>
  <si>
    <t>"římsa rohy" 103,51</t>
  </si>
  <si>
    <t>"odpočet byt" -9,765</t>
  </si>
  <si>
    <t>173,645*1,05 'Přepočtené koeficientem množství</t>
  </si>
  <si>
    <t>35</t>
  </si>
  <si>
    <t>59051512</t>
  </si>
  <si>
    <t>profil parapetní se sklovláknitou armovací tkaninou PVC 2 m</t>
  </si>
  <si>
    <t>-1894748342</t>
  </si>
  <si>
    <t>61,935*1,05 'Přepočtené koeficientem množství</t>
  </si>
  <si>
    <t>36</t>
  </si>
  <si>
    <t>622335101</t>
  </si>
  <si>
    <t>Oprava cementové hladké omítky vnějších stěn v rozsahu do 10%</t>
  </si>
  <si>
    <t>-197980591</t>
  </si>
  <si>
    <t>638,467+86,182</t>
  </si>
  <si>
    <t>37</t>
  </si>
  <si>
    <t>622511111</t>
  </si>
  <si>
    <t>Tenkovrstvá akrylátová mozaiková střednězrnná omítka včetně penetrace vnějších stěn</t>
  </si>
  <si>
    <t>450017173</t>
  </si>
  <si>
    <t>148,481</t>
  </si>
  <si>
    <t>38</t>
  </si>
  <si>
    <t>622541011</t>
  </si>
  <si>
    <t>Tenkovrstvá silikonsilikátová zrnitá omítka tl. 1,5 mm včetně penetrace vnějších stěn</t>
  </si>
  <si>
    <t>896005066</t>
  </si>
  <si>
    <t>"Ostění oken"261,1*0,16</t>
  </si>
  <si>
    <t>"odpočet byt" -97,595</t>
  </si>
  <si>
    <t>39</t>
  </si>
  <si>
    <t>629991012</t>
  </si>
  <si>
    <t>Zakrytí výplní otvorů fólií přilepenou na začišťovací lišty</t>
  </si>
  <si>
    <t>1822937833</t>
  </si>
  <si>
    <t>"O12" 5*(0,9*0,9)</t>
  </si>
  <si>
    <t>"O13" 3*(0,6*0,9)</t>
  </si>
  <si>
    <t>"O15" 1*(0,6*1,2)</t>
  </si>
  <si>
    <t>"O07" 3*(1,2*1,6)</t>
  </si>
  <si>
    <t>"O08" 5*(1,2*1,2)</t>
  </si>
  <si>
    <t>"O10" 2*(1,2*0,9)</t>
  </si>
  <si>
    <t>"014" 1*(1,9*0,6)</t>
  </si>
  <si>
    <t>"O09" 1*(1*1,2)</t>
  </si>
  <si>
    <t>"O11" 5*(0,9*1,2)</t>
  </si>
  <si>
    <t>"O02" 4*(1,8*1,75)</t>
  </si>
  <si>
    <t>"O03" 1*(1,8*2,1)</t>
  </si>
  <si>
    <t>"o05" 3*(1,8*2,1)</t>
  </si>
  <si>
    <t>"O06" 4*(1,75*1,2)</t>
  </si>
  <si>
    <t>"O01" 4*(1,8*2,45)</t>
  </si>
  <si>
    <t>"o04" 3*(2,1*2,1)</t>
  </si>
  <si>
    <t>"D1a"  1,6*2,1</t>
  </si>
  <si>
    <t>"D1b" 1,6*2,1</t>
  </si>
  <si>
    <t>"D2" 1,6*2,1</t>
  </si>
  <si>
    <t>"D3" 1,8*2,1</t>
  </si>
  <si>
    <t>"D4" 1,6*2,4</t>
  </si>
  <si>
    <t>"O16" 5*(1,5*2,1)</t>
  </si>
  <si>
    <t>"O17" 1,8*3</t>
  </si>
  <si>
    <t>"O18" 1,2*1,2</t>
  </si>
  <si>
    <t>"odpočet byt" -21,15</t>
  </si>
  <si>
    <t>40</t>
  </si>
  <si>
    <t>629995101</t>
  </si>
  <si>
    <t>Očištění vnějších ploch tlakovou vodou</t>
  </si>
  <si>
    <t>1160052202</t>
  </si>
  <si>
    <t>638,467</t>
  </si>
  <si>
    <t>41</t>
  </si>
  <si>
    <t>631311126</t>
  </si>
  <si>
    <t>Mazanina tl do 120 mm z betonu prostého bez zvýšených nároků na prostředí tř. C 25/30</t>
  </si>
  <si>
    <t>973178006</t>
  </si>
  <si>
    <t>1,5*4,5*0,1</t>
  </si>
  <si>
    <t>42</t>
  </si>
  <si>
    <t>637211321</t>
  </si>
  <si>
    <t>Okapový chodník z betonových vymývaných dlaždic do tl 50 mm kladených do písku se zalitím spár MC</t>
  </si>
  <si>
    <t>-1353606173</t>
  </si>
  <si>
    <t>43</t>
  </si>
  <si>
    <t>637311131</t>
  </si>
  <si>
    <t>Okapový chodník z betonových záhonových obrubníků lože beton</t>
  </si>
  <si>
    <t>-564907801</t>
  </si>
  <si>
    <t>2*(41,795+0,5*2+16,12)</t>
  </si>
  <si>
    <t>44</t>
  </si>
  <si>
    <t>642944121R</t>
  </si>
  <si>
    <t>Osazování ocelových zárubní dodatečné</t>
  </si>
  <si>
    <t>kus</t>
  </si>
  <si>
    <t>1731238089</t>
  </si>
  <si>
    <t>45</t>
  </si>
  <si>
    <t>55331719R</t>
  </si>
  <si>
    <t>zárubeň ocelová L pro dodatečnou montáž na ostění</t>
  </si>
  <si>
    <t>585080225</t>
  </si>
  <si>
    <t>46</t>
  </si>
  <si>
    <t>644941112R</t>
  </si>
  <si>
    <t>Osazování ventilačních mřížek velikosti do průměru 500mm</t>
  </si>
  <si>
    <t>-358582576</t>
  </si>
  <si>
    <t>47</t>
  </si>
  <si>
    <t>55341428R</t>
  </si>
  <si>
    <t>mřížka větrací nerezová kruhová se síťovinou 500mm</t>
  </si>
  <si>
    <t>-1805266467</t>
  </si>
  <si>
    <t>Ostatní konstrukce a práce, bourání</t>
  </si>
  <si>
    <t>48</t>
  </si>
  <si>
    <t>941111111</t>
  </si>
  <si>
    <t>Montáž lešení řadového trubkového lehkého s podlahami zatížení do 200 kg/m2 š do 0,9 m v do 10 m</t>
  </si>
  <si>
    <t>359418897</t>
  </si>
  <si>
    <t>"římsa" 76,597</t>
  </si>
  <si>
    <t>92,166</t>
  </si>
  <si>
    <t>"odpočet byt" -110</t>
  </si>
  <si>
    <t>49</t>
  </si>
  <si>
    <t>941111211</t>
  </si>
  <si>
    <t>Příplatek k lešení řadovému trubkovému lehkému s podlahami š 0,9 m v 10 m za první a ZKD den použití</t>
  </si>
  <si>
    <t>-542342244</t>
  </si>
  <si>
    <t>846,582*50</t>
  </si>
  <si>
    <t>"odpočet byt" -5500</t>
  </si>
  <si>
    <t>50</t>
  </si>
  <si>
    <t>941111811</t>
  </si>
  <si>
    <t>Demontáž lešení řadového trubkového lehkého s podlahami zatížení do 200 kg/m2 š do 0,9 m v do 10 m</t>
  </si>
  <si>
    <t>1672881448</t>
  </si>
  <si>
    <t>846,582</t>
  </si>
  <si>
    <t>51</t>
  </si>
  <si>
    <t>944511111</t>
  </si>
  <si>
    <t>Montáž ochranné sítě z textilie z umělých vláken</t>
  </si>
  <si>
    <t>1336397875</t>
  </si>
  <si>
    <t>52</t>
  </si>
  <si>
    <t>944511211</t>
  </si>
  <si>
    <t>Příplatek k ochranné síti za první a ZKD den použití</t>
  </si>
  <si>
    <t>-1269882380</t>
  </si>
  <si>
    <t>53</t>
  </si>
  <si>
    <t>944511811</t>
  </si>
  <si>
    <t>Demontáž ochranné sítě z textilie z umělých vláken</t>
  </si>
  <si>
    <t>650014787</t>
  </si>
  <si>
    <t>54</t>
  </si>
  <si>
    <t>961031511</t>
  </si>
  <si>
    <t>Bourání základového zdiva z tvárnic ztraceného bednění včetně výplně z betonu</t>
  </si>
  <si>
    <t>489622722</t>
  </si>
  <si>
    <t>2,4*5,1</t>
  </si>
  <si>
    <t>55</t>
  </si>
  <si>
    <t>962031133</t>
  </si>
  <si>
    <t>Bourání příček z cihel pálených na MVC tl do 150 mm</t>
  </si>
  <si>
    <t>-314098578</t>
  </si>
  <si>
    <t>2*0,15"1S05-1S06"</t>
  </si>
  <si>
    <t>56</t>
  </si>
  <si>
    <t>962032231</t>
  </si>
  <si>
    <t>Bourání zdiva z cihel pálených nebo vápenopískových na MV nebo MVC přes 1 m3</t>
  </si>
  <si>
    <t>-711598106</t>
  </si>
  <si>
    <t>1,23*1,18</t>
  </si>
  <si>
    <t>57</t>
  </si>
  <si>
    <t>962081131</t>
  </si>
  <si>
    <t>Bourání příček ze skleněných tvárnic tl do 100 mm</t>
  </si>
  <si>
    <t>741539404</t>
  </si>
  <si>
    <t>"018" 1,2*1,2</t>
  </si>
  <si>
    <t>"O19" 1,6*0,8</t>
  </si>
  <si>
    <t>58</t>
  </si>
  <si>
    <t>967031142</t>
  </si>
  <si>
    <t>Přisekání rovných ostění v cihelném zdivu na MC</t>
  </si>
  <si>
    <t>-538371096</t>
  </si>
  <si>
    <t>"O12" 5*(0,9+2*0,9)*0,15</t>
  </si>
  <si>
    <t>"O13" 3*(0,6+2*0,9)*0,15</t>
  </si>
  <si>
    <t>"O15" 1*(0,6+2*1,2)*0,15</t>
  </si>
  <si>
    <t>"O07" 3*(1,2+2*1,6)*0,15</t>
  </si>
  <si>
    <t>"O08" 5*(1,2+2*1,2)*0,15</t>
  </si>
  <si>
    <t>"O10" 2*(1,2+2*0,9)*0,15</t>
  </si>
  <si>
    <t>"014" 1*(1,9+2*0,6)*0,15</t>
  </si>
  <si>
    <t>"O09" 1*(1+2*1,2)*0,15</t>
  </si>
  <si>
    <t>"O11" 5*(0,9+2*1,2)*0,15</t>
  </si>
  <si>
    <t>"O02" 4*(1,8+2*1,75)*0,15</t>
  </si>
  <si>
    <t>"O03" 1*(1,8+2*2,1)*0,15</t>
  </si>
  <si>
    <t>"o05" 3*(1,8+2*2,1)*0,15</t>
  </si>
  <si>
    <t>"O06" 4*(1,75+2*1,2)*0,15</t>
  </si>
  <si>
    <t>"O01" 4*(1,8+2*2,45)*0,15</t>
  </si>
  <si>
    <t>"o04" 3*(2,1+2*2,1)*0,15</t>
  </si>
  <si>
    <t>"D1a"  1,6+2*2,1*0,15</t>
  </si>
  <si>
    <t>"D1b" 1,6+2*2,1*0,15</t>
  </si>
  <si>
    <t>"D2" 1,6+2*2,1*0,15</t>
  </si>
  <si>
    <t>"D3" 1,8+2*2,1*0,15</t>
  </si>
  <si>
    <t>59</t>
  </si>
  <si>
    <t>968062354</t>
  </si>
  <si>
    <t>Vybourání dřevěných rámů oken dvojitých včetně křídel pl do 1 m2</t>
  </si>
  <si>
    <t>-645218828</t>
  </si>
  <si>
    <t>"O12" 5*0,9*0,9</t>
  </si>
  <si>
    <t>"O13" 3*0,6*0,9</t>
  </si>
  <si>
    <t>"O15" 1*0,6*1,2</t>
  </si>
  <si>
    <t>60</t>
  </si>
  <si>
    <t>968062355</t>
  </si>
  <si>
    <t>Vybourání dřevěných rámů oken dvojitých včetně křídel pl do 2 m2</t>
  </si>
  <si>
    <t>-324585173</t>
  </si>
  <si>
    <t>"O07" "3*1,2*1,6</t>
  </si>
  <si>
    <t>"O08" 5*1,2*1,2</t>
  </si>
  <si>
    <t>"O10" 2*1,2*0,9</t>
  </si>
  <si>
    <t>"014" 1*1,9*0,6</t>
  </si>
  <si>
    <t>"O09" 1*1*1,2"</t>
  </si>
  <si>
    <t>"O11" 5*0,9*1,2</t>
  </si>
  <si>
    <t>61</t>
  </si>
  <si>
    <t>968062356</t>
  </si>
  <si>
    <t>Vybourání dřevěných rámů oken dvojitých včetně křídel pl do 4 m2</t>
  </si>
  <si>
    <t>1675235336</t>
  </si>
  <si>
    <t>"O02" 4*1,8*1,75</t>
  </si>
  <si>
    <t>"O03" 1*1,8*2,1</t>
  </si>
  <si>
    <t>"o05" 3*1,8*2,1</t>
  </si>
  <si>
    <t>"O06" 4*1,75*1,2</t>
  </si>
  <si>
    <t>62</t>
  </si>
  <si>
    <t>968062357</t>
  </si>
  <si>
    <t>Vybourání dřevěných rámů oken dvojitých včetně křídel pl přes 4 m2</t>
  </si>
  <si>
    <t>-1890843188</t>
  </si>
  <si>
    <t>"O01" 4*1,8*2,45</t>
  </si>
  <si>
    <t>"o04" 3*2,1*2,1</t>
  </si>
  <si>
    <t>63</t>
  </si>
  <si>
    <t>968062456</t>
  </si>
  <si>
    <t>Vybourání dřevěných dveřních zárubní pl přes 2 m2</t>
  </si>
  <si>
    <t>-83496423</t>
  </si>
  <si>
    <t>"D1a"  1*1,6*2,1</t>
  </si>
  <si>
    <t>"D1b" 1*1,6*2,1</t>
  </si>
  <si>
    <t>"D2" 1*1,6*2,1</t>
  </si>
  <si>
    <t>"D3" 1*1,8*2,1</t>
  </si>
  <si>
    <t>64</t>
  </si>
  <si>
    <t>978036121</t>
  </si>
  <si>
    <t>Otlučení (osekání) cementových omítek vnějších ploch v rozsahu do 10 %</t>
  </si>
  <si>
    <t>-1166872699</t>
  </si>
  <si>
    <t>65</t>
  </si>
  <si>
    <t>978036121R1</t>
  </si>
  <si>
    <t>Prodloužení větracího potrubí průměr 500 mm včetně nerezové mřížky</t>
  </si>
  <si>
    <t>ks</t>
  </si>
  <si>
    <t>1315912203</t>
  </si>
  <si>
    <t>66</t>
  </si>
  <si>
    <t>978036121R2</t>
  </si>
  <si>
    <t>Prodloužení větracího potrubí průměr 100 mm včetně nerezové mřížky</t>
  </si>
  <si>
    <t>1550477977</t>
  </si>
  <si>
    <t>67</t>
  </si>
  <si>
    <t>985331112</t>
  </si>
  <si>
    <t>Dodatečné vlepování betonářské výztuže D 10 mm do cementové aktivované malty včetně vyvrtání otvoru</t>
  </si>
  <si>
    <t>-1436809744</t>
  </si>
  <si>
    <t>2*2*(2,4/0,25)*0,3</t>
  </si>
  <si>
    <t>68</t>
  </si>
  <si>
    <t>13021012</t>
  </si>
  <si>
    <t>tyč ocelová žebírková jakost BSt 500S (10 505) výztuž do betonu D 10mm</t>
  </si>
  <si>
    <t>-1079925774</t>
  </si>
  <si>
    <t>11,52*0,00064 'Přepočtené koeficientem množství</t>
  </si>
  <si>
    <t>997</t>
  </si>
  <si>
    <t>Přesun sutě</t>
  </si>
  <si>
    <t>69</t>
  </si>
  <si>
    <t>997013113</t>
  </si>
  <si>
    <t>Vnitrostaveništní doprava suti a vybouraných hmot pro budovy v do 12 m s použitím mechanizace</t>
  </si>
  <si>
    <t>-1258337650</t>
  </si>
  <si>
    <t>70</t>
  </si>
  <si>
    <t>997013501</t>
  </si>
  <si>
    <t>Odvoz suti a vybouraných hmot na skládku nebo meziskládku do 1 km se složením</t>
  </si>
  <si>
    <t>-325768463</t>
  </si>
  <si>
    <t>71</t>
  </si>
  <si>
    <t>997013509</t>
  </si>
  <si>
    <t>Příplatek k odvozu suti a vybouraných hmot na skládku ZKD 1 km přes 1 km</t>
  </si>
  <si>
    <t>1187863398</t>
  </si>
  <si>
    <t>41,186*8</t>
  </si>
  <si>
    <t>72</t>
  </si>
  <si>
    <t>997013831</t>
  </si>
  <si>
    <t>Poplatek za uložení na skládce (skládkovné) stavebního odpadu směsného kód odpadu 170 904</t>
  </si>
  <si>
    <t>-490413999</t>
  </si>
  <si>
    <t>998</t>
  </si>
  <si>
    <t>Přesun hmot</t>
  </si>
  <si>
    <t>73</t>
  </si>
  <si>
    <t>998011002</t>
  </si>
  <si>
    <t>Přesun hmot pro budovy zděné v do 12 m</t>
  </si>
  <si>
    <t>-1263324834</t>
  </si>
  <si>
    <t>PSV</t>
  </si>
  <si>
    <t>Práce a dodávky PSV</t>
  </si>
  <si>
    <t>711</t>
  </si>
  <si>
    <t>Izolace proti vodě, vlhkosti a plynům</t>
  </si>
  <si>
    <t>74</t>
  </si>
  <si>
    <t>711111001</t>
  </si>
  <si>
    <t>Provedení izolace proti zemní vlhkosti vodorovné za studena nátěrem penetračním</t>
  </si>
  <si>
    <t>-587648187</t>
  </si>
  <si>
    <t>1,8*5,1</t>
  </si>
  <si>
    <t>75</t>
  </si>
  <si>
    <t>11163150</t>
  </si>
  <si>
    <t>lak penetrační asfaltový</t>
  </si>
  <si>
    <t>-65569821</t>
  </si>
  <si>
    <t>9,18*0,00033 'Přepočtené koeficientem množství</t>
  </si>
  <si>
    <t>76</t>
  </si>
  <si>
    <t>711112001</t>
  </si>
  <si>
    <t>Provedení izolace proti zemní vlhkosti svislé za studena nátěrem penetračním</t>
  </si>
  <si>
    <t>-1387561564</t>
  </si>
  <si>
    <t>2,4*(1,8+5,1+1,8)</t>
  </si>
  <si>
    <t>77</t>
  </si>
  <si>
    <t>-971715577</t>
  </si>
  <si>
    <t>20,88*0,00034 'Přepočtené koeficientem množství</t>
  </si>
  <si>
    <t>78</t>
  </si>
  <si>
    <t>711141559</t>
  </si>
  <si>
    <t>Provedení izolace proti zemní vlhkosti pásy přitavením vodorovné NAIP</t>
  </si>
  <si>
    <t>535397511</t>
  </si>
  <si>
    <t>9,18</t>
  </si>
  <si>
    <t>79</t>
  </si>
  <si>
    <t>62832001</t>
  </si>
  <si>
    <t>pás asfaltový natavitelný oxidovaný tl 3,5mm typu V60 S35 s vložkou ze skleněné rohože, s jemnozrnným minerálním posypem</t>
  </si>
  <si>
    <t>656624293</t>
  </si>
  <si>
    <t>9,18*1,1655 'Přepočtené koeficientem množství</t>
  </si>
  <si>
    <t>80</t>
  </si>
  <si>
    <t>711142559</t>
  </si>
  <si>
    <t>Provedení izolace proti zemní vlhkosti pásy přitavením svislé NAIP</t>
  </si>
  <si>
    <t>-154658292</t>
  </si>
  <si>
    <t>20,88</t>
  </si>
  <si>
    <t>81</t>
  </si>
  <si>
    <t>220078810</t>
  </si>
  <si>
    <t>20,88*1,221 'Přepočtené koeficientem množství</t>
  </si>
  <si>
    <t>721</t>
  </si>
  <si>
    <t>Zdravotechnika - vnitřní kanalizace</t>
  </si>
  <si>
    <t>82</t>
  </si>
  <si>
    <t>721242105R1</t>
  </si>
  <si>
    <t>Lapač střešních splavenin z PP se zápachovou klapkou a lapacím košem DN 110 včetně napojení na stávající dešťovou kanalizaci</t>
  </si>
  <si>
    <t>1380175243</t>
  </si>
  <si>
    <t>83</t>
  </si>
  <si>
    <t>998721102</t>
  </si>
  <si>
    <t>Přesun hmot tonážní pro vnitřní kanalizace v objektech v do 12 m</t>
  </si>
  <si>
    <t>-539750264</t>
  </si>
  <si>
    <t>762</t>
  </si>
  <si>
    <t>Konstrukce tesařské</t>
  </si>
  <si>
    <t>84</t>
  </si>
  <si>
    <t>762511222</t>
  </si>
  <si>
    <t>Podlahové kce podkladové z desek OSB tl 12 mm nebroušených na pero a drážku lepených</t>
  </si>
  <si>
    <t>1840884612</t>
  </si>
  <si>
    <t>zakrytí stávajících podlah při výměně oken a vnitřním začištění</t>
  </si>
  <si>
    <t xml:space="preserve">2*(41,795+0,5*2+16,12)*2 </t>
  </si>
  <si>
    <t>85</t>
  </si>
  <si>
    <t>998762102</t>
  </si>
  <si>
    <t>Přesun hmot tonážní pro kce tesařské v objektech v do 12 m</t>
  </si>
  <si>
    <t>-2138006234</t>
  </si>
  <si>
    <t>764</t>
  </si>
  <si>
    <t>Konstrukce klempířské</t>
  </si>
  <si>
    <t>86</t>
  </si>
  <si>
    <t>764002851</t>
  </si>
  <si>
    <t>Demontáž oplechování parapetů do suti</t>
  </si>
  <si>
    <t>-1862563390</t>
  </si>
  <si>
    <t>55,5</t>
  </si>
  <si>
    <t>87</t>
  </si>
  <si>
    <t>764216603</t>
  </si>
  <si>
    <t>Oplechování rovných parapetů mechanicky kotvené z Pz s povrchovou úpravou rš 250 mm</t>
  </si>
  <si>
    <t>1751234181</t>
  </si>
  <si>
    <t>88</t>
  </si>
  <si>
    <t>998764102</t>
  </si>
  <si>
    <t>Přesun hmot tonážní pro konstrukce klempířské v objektech v do 12 m</t>
  </si>
  <si>
    <t>1102697084</t>
  </si>
  <si>
    <t>766</t>
  </si>
  <si>
    <t>Konstrukce truhlářské</t>
  </si>
  <si>
    <t>89</t>
  </si>
  <si>
    <t>766441812</t>
  </si>
  <si>
    <t>Demontáž parapetních desek dřevěných nebo plastových šířky přes 30 cm délky do 1,0 m</t>
  </si>
  <si>
    <t>812074765</t>
  </si>
  <si>
    <t>"O09" 1 "1*1,2"</t>
  </si>
  <si>
    <t>"O11" 5 "0,9*1,2</t>
  </si>
  <si>
    <t>"O12" 5 "0,9*0,9</t>
  </si>
  <si>
    <t>"O13" 3 "0,6*0,9</t>
  </si>
  <si>
    <t>"O15" 1 "0,6*1,2</t>
  </si>
  <si>
    <t>90</t>
  </si>
  <si>
    <t>766441821</t>
  </si>
  <si>
    <t>Demontáž parapetních desek dřevěných nebo plastových šířky do 30 cm délky přes 1,0 m</t>
  </si>
  <si>
    <t>-289507942</t>
  </si>
  <si>
    <t>"O01" 4 "1,8*2,45</t>
  </si>
  <si>
    <t>"O03" 1 "1,8*2,1</t>
  </si>
  <si>
    <t>"o04" 3 "2,1*2,1</t>
  </si>
  <si>
    <t>"o05" 3 "1,8*2,1</t>
  </si>
  <si>
    <t>"O06" 4 "1,75*1,2</t>
  </si>
  <si>
    <t>"O07" 3 "1,2*1,6</t>
  </si>
  <si>
    <t>"O08" 5 "1,2*1,2</t>
  </si>
  <si>
    <t>"O10" 2 "1,2*0,9</t>
  </si>
  <si>
    <t>91</t>
  </si>
  <si>
    <t>766622115R1</t>
  </si>
  <si>
    <t>Montáž plastových oken a dveří, hliníkových dveří</t>
  </si>
  <si>
    <t>245871831</t>
  </si>
  <si>
    <t>300,2- (2,1+1,05+1)*2</t>
  </si>
  <si>
    <t>92</t>
  </si>
  <si>
    <t>61140043R1</t>
  </si>
  <si>
    <t>Dveře D1a</t>
  </si>
  <si>
    <t>731503257</t>
  </si>
  <si>
    <t>93</t>
  </si>
  <si>
    <t>61140043R2</t>
  </si>
  <si>
    <t>Dveře D1b</t>
  </si>
  <si>
    <t>583481212</t>
  </si>
  <si>
    <t>94</t>
  </si>
  <si>
    <t>61140043R3</t>
  </si>
  <si>
    <t>Dveře D2</t>
  </si>
  <si>
    <t>-324949947</t>
  </si>
  <si>
    <t>95</t>
  </si>
  <si>
    <t>61140043R4</t>
  </si>
  <si>
    <t>Dveře D3</t>
  </si>
  <si>
    <t>-1912565630</t>
  </si>
  <si>
    <t>96</t>
  </si>
  <si>
    <t>61140043R6</t>
  </si>
  <si>
    <t>Okno O1</t>
  </si>
  <si>
    <t>-2063275648</t>
  </si>
  <si>
    <t>97</t>
  </si>
  <si>
    <t>61140043R7</t>
  </si>
  <si>
    <t>Okno O2</t>
  </si>
  <si>
    <t>-1642138901</t>
  </si>
  <si>
    <t>98</t>
  </si>
  <si>
    <t>61140043R8</t>
  </si>
  <si>
    <t>Okno O3</t>
  </si>
  <si>
    <t>2022572800</t>
  </si>
  <si>
    <t>99</t>
  </si>
  <si>
    <t>61140043R9</t>
  </si>
  <si>
    <t>Okno O4</t>
  </si>
  <si>
    <t>2127670572</t>
  </si>
  <si>
    <t>100</t>
  </si>
  <si>
    <t>61140043R10</t>
  </si>
  <si>
    <t>Okno O5</t>
  </si>
  <si>
    <t>-1556781070</t>
  </si>
  <si>
    <t>101</t>
  </si>
  <si>
    <t>61140043R11</t>
  </si>
  <si>
    <t>Okno O6</t>
  </si>
  <si>
    <t>-1860934168</t>
  </si>
  <si>
    <t>102</t>
  </si>
  <si>
    <t>61140043R12</t>
  </si>
  <si>
    <t>Okno O7</t>
  </si>
  <si>
    <t>858858847</t>
  </si>
  <si>
    <t>103</t>
  </si>
  <si>
    <t>61140043R13</t>
  </si>
  <si>
    <t>Okno O8</t>
  </si>
  <si>
    <t>-1772085163</t>
  </si>
  <si>
    <t>104</t>
  </si>
  <si>
    <t>61140043R14</t>
  </si>
  <si>
    <t>Okno O9</t>
  </si>
  <si>
    <t>-1814235497</t>
  </si>
  <si>
    <t>105</t>
  </si>
  <si>
    <t>61140043R15</t>
  </si>
  <si>
    <t>Okno O10</t>
  </si>
  <si>
    <t>-186639483</t>
  </si>
  <si>
    <t>106</t>
  </si>
  <si>
    <t>61140043R16</t>
  </si>
  <si>
    <t>Okno O11</t>
  </si>
  <si>
    <t>-1684756159</t>
  </si>
  <si>
    <t>107</t>
  </si>
  <si>
    <t>61140043R17</t>
  </si>
  <si>
    <t>Okno O12</t>
  </si>
  <si>
    <t>-860726764</t>
  </si>
  <si>
    <t>108</t>
  </si>
  <si>
    <t>61140043R18</t>
  </si>
  <si>
    <t>Okno O13</t>
  </si>
  <si>
    <t>-1452726381</t>
  </si>
  <si>
    <t>109</t>
  </si>
  <si>
    <t>61140043R19</t>
  </si>
  <si>
    <t>Okno O14</t>
  </si>
  <si>
    <t>1104796408</t>
  </si>
  <si>
    <t>110</t>
  </si>
  <si>
    <t>61140043R20</t>
  </si>
  <si>
    <t>Okno O15</t>
  </si>
  <si>
    <t>1181688002</t>
  </si>
  <si>
    <t>111</t>
  </si>
  <si>
    <t>61140043R22</t>
  </si>
  <si>
    <t>Okno O18</t>
  </si>
  <si>
    <t>-1520434360</t>
  </si>
  <si>
    <t>112</t>
  </si>
  <si>
    <t>61140043R23</t>
  </si>
  <si>
    <t>Okno O19</t>
  </si>
  <si>
    <t>-650376292</t>
  </si>
  <si>
    <t>113</t>
  </si>
  <si>
    <t>766694121</t>
  </si>
  <si>
    <t>Montáž parapetních desek dřevěných nebo plastových šířky přes 30 cm délky do 1,0 m</t>
  </si>
  <si>
    <t>-1028648231</t>
  </si>
  <si>
    <t>114</t>
  </si>
  <si>
    <t>61140072</t>
  </si>
  <si>
    <t>parapet plastový vnitřní – š 350mm, dekor</t>
  </si>
  <si>
    <t>644616568</t>
  </si>
  <si>
    <t>"O09" 1 *1</t>
  </si>
  <si>
    <t>"O11" 5 *0,9</t>
  </si>
  <si>
    <t>"O12" 5*0,9</t>
  </si>
  <si>
    <t>"O13" 3*0,6</t>
  </si>
  <si>
    <t>"O15" 1 *0,6</t>
  </si>
  <si>
    <t>115</t>
  </si>
  <si>
    <t>766694122</t>
  </si>
  <si>
    <t>Montáž parapetních dřevěných nebo plastových šířky přes 30 cm délky do 1,6 m</t>
  </si>
  <si>
    <t>-631431990</t>
  </si>
  <si>
    <t>"018" 1</t>
  </si>
  <si>
    <t>"019" 1</t>
  </si>
  <si>
    <t>116</t>
  </si>
  <si>
    <t>-1871382815</t>
  </si>
  <si>
    <t>"O07" 3 *1,2</t>
  </si>
  <si>
    <t>"O08" 5 *1,2</t>
  </si>
  <si>
    <t>"O10" 2 *1,2</t>
  </si>
  <si>
    <t>"018" 1,2</t>
  </si>
  <si>
    <t>"019" 1,6</t>
  </si>
  <si>
    <t>117</t>
  </si>
  <si>
    <t>766694123</t>
  </si>
  <si>
    <t>Montáž parapetních dřevěných nebo plastových šířky přes 30 cm délky do 2,6 m</t>
  </si>
  <si>
    <t>14535727</t>
  </si>
  <si>
    <t>118</t>
  </si>
  <si>
    <t>-1432492180</t>
  </si>
  <si>
    <t>"O01" 4 *1,8</t>
  </si>
  <si>
    <t>"O03" 1 *1,8</t>
  </si>
  <si>
    <t>"o04" 3 *2,1</t>
  </si>
  <si>
    <t>"o05" 3 *1,8</t>
  </si>
  <si>
    <t>"O06" 4 *1,75</t>
  </si>
  <si>
    <t>119</t>
  </si>
  <si>
    <t>998766102</t>
  </si>
  <si>
    <t>Přesun hmot tonážní pro konstrukce truhlářské v objektech v do 12 m</t>
  </si>
  <si>
    <t>-1705811190</t>
  </si>
  <si>
    <t>767</t>
  </si>
  <si>
    <t>Konstrukce zámečnické</t>
  </si>
  <si>
    <t>120</t>
  </si>
  <si>
    <t>767111110R1</t>
  </si>
  <si>
    <t>Žebřík - demontáž, nátěr, zpětná montáž s prodloužením konzol</t>
  </si>
  <si>
    <t>kpl</t>
  </si>
  <si>
    <t>-331753648</t>
  </si>
  <si>
    <t>121</t>
  </si>
  <si>
    <t>767111110R2</t>
  </si>
  <si>
    <t>Plechová dvířka na zadním štítě - demontáž, úprava (zmenšení), nátěr, osazení - D6</t>
  </si>
  <si>
    <t>528258949</t>
  </si>
  <si>
    <t>122</t>
  </si>
  <si>
    <t>767111110R3</t>
  </si>
  <si>
    <t>Vysazení rozvaděče na líc fasády včetně potřebných úprav</t>
  </si>
  <si>
    <t>817123160</t>
  </si>
  <si>
    <t>123</t>
  </si>
  <si>
    <t>767121901R</t>
  </si>
  <si>
    <t>Demontáž ocelových poklopů a jejich zpětná montáž po drobných úpravách a nátěru</t>
  </si>
  <si>
    <t>-1704316479</t>
  </si>
  <si>
    <t>124</t>
  </si>
  <si>
    <t>767121901R1</t>
  </si>
  <si>
    <t>Demontáž ocelového poklopu u upravovaného shozu</t>
  </si>
  <si>
    <t>-250627249</t>
  </si>
  <si>
    <t>125</t>
  </si>
  <si>
    <t>767121901R2</t>
  </si>
  <si>
    <t>Z06 Výroba a montáž ocelového poklopu u upravovaného shozu včetně nátěru a rámu</t>
  </si>
  <si>
    <t>-179717902</t>
  </si>
  <si>
    <t>126</t>
  </si>
  <si>
    <t>767161823</t>
  </si>
  <si>
    <t>Demontáž zábradlí schodišťového nerozebíratelného hmotnosti 1 m zábradlí do 20 kg do suti</t>
  </si>
  <si>
    <t>1955571725</t>
  </si>
  <si>
    <t>14,1</t>
  </si>
  <si>
    <t>127</t>
  </si>
  <si>
    <t>767220220R</t>
  </si>
  <si>
    <t>Z02 Zábradlí pozinkované</t>
  </si>
  <si>
    <t>-1059310711</t>
  </si>
  <si>
    <t>128</t>
  </si>
  <si>
    <t>767220220R2</t>
  </si>
  <si>
    <t>Z03 Zábradlí pozinkované</t>
  </si>
  <si>
    <t>-520813604</t>
  </si>
  <si>
    <t>129</t>
  </si>
  <si>
    <t>767220220R3</t>
  </si>
  <si>
    <t>Z04 Zábradlí pozinkované</t>
  </si>
  <si>
    <t>824161941</t>
  </si>
  <si>
    <t>130</t>
  </si>
  <si>
    <t>767220220R4</t>
  </si>
  <si>
    <t>Z05 Zábradlí pozinkované</t>
  </si>
  <si>
    <t>48295693</t>
  </si>
  <si>
    <t>131</t>
  </si>
  <si>
    <t>767640221</t>
  </si>
  <si>
    <t>Montáž dveří ocelových vchodových dvoukřídlových bez nadsvětlíku</t>
  </si>
  <si>
    <t>784893620</t>
  </si>
  <si>
    <t>132</t>
  </si>
  <si>
    <t>55341326R</t>
  </si>
  <si>
    <t>dveře dvoukřídlé ocelové plné 1600x2400 mm, zateplené - D5</t>
  </si>
  <si>
    <t>155163342</t>
  </si>
  <si>
    <t>133</t>
  </si>
  <si>
    <t>767640221R</t>
  </si>
  <si>
    <t>Montáž dveří ocelových jednokřídlových bez nadsvětlíku</t>
  </si>
  <si>
    <t>-1237559766</t>
  </si>
  <si>
    <t>134</t>
  </si>
  <si>
    <t>55341158R</t>
  </si>
  <si>
    <t>dveře jednokřídlé ocelové vchodové 1250x1950mm -  D7</t>
  </si>
  <si>
    <t>222991199</t>
  </si>
  <si>
    <t>135</t>
  </si>
  <si>
    <t>55341158R1</t>
  </si>
  <si>
    <t>dveře jednokřídlé ocelové vchodové 1250x2150mm -  D8</t>
  </si>
  <si>
    <t>2034688871</t>
  </si>
  <si>
    <t>136</t>
  </si>
  <si>
    <t>767641800</t>
  </si>
  <si>
    <t>Demontáž zárubní dveří odřezáním plochy do 2,5 m2</t>
  </si>
  <si>
    <t>1700938327</t>
  </si>
  <si>
    <t>771</t>
  </si>
  <si>
    <t>Podlahy z dlaždic</t>
  </si>
  <si>
    <t>137</t>
  </si>
  <si>
    <t>771274113R</t>
  </si>
  <si>
    <t>Montáž obkladů stupnic z dlaždic betonových flexibilní lepidlo š do 300 mm</t>
  </si>
  <si>
    <t>1683748287</t>
  </si>
  <si>
    <t>3*1,5</t>
  </si>
  <si>
    <t>4*1,5</t>
  </si>
  <si>
    <t>138</t>
  </si>
  <si>
    <t>771274232R</t>
  </si>
  <si>
    <t>Montáž obkladů podstupnic z dlaždic hladkých keramických flexibilní lepidlo v do 200 mm</t>
  </si>
  <si>
    <t>-1021512564</t>
  </si>
  <si>
    <t>139</t>
  </si>
  <si>
    <t>771274232R1</t>
  </si>
  <si>
    <t>Montáž obkladů podest z dlaždic betonových flexibilní lepidlo v do 200 mm</t>
  </si>
  <si>
    <t>-1166196947</t>
  </si>
  <si>
    <t>1,5*1,5</t>
  </si>
  <si>
    <t>2,3*1,5</t>
  </si>
  <si>
    <t>2,6*1,5</t>
  </si>
  <si>
    <t>140</t>
  </si>
  <si>
    <t>59245601</t>
  </si>
  <si>
    <t>dlažba desková betonová 500x500x50mm přírodní</t>
  </si>
  <si>
    <t>746623063</t>
  </si>
  <si>
    <t>3*1,5*0,5</t>
  </si>
  <si>
    <t>4*1,5*0,5</t>
  </si>
  <si>
    <t>3*1,5*0,25</t>
  </si>
  <si>
    <t>4*1,5*0,25</t>
  </si>
  <si>
    <t>9,6</t>
  </si>
  <si>
    <t>20,85*1,1 'Přepočtené koeficientem množství</t>
  </si>
  <si>
    <t>141</t>
  </si>
  <si>
    <t>998771102</t>
  </si>
  <si>
    <t>Přesun hmot tonážní pro podlahy z dlaždic v objektech v do 12 m</t>
  </si>
  <si>
    <t>-925570655</t>
  </si>
  <si>
    <t>02 - Zateplení bytu</t>
  </si>
  <si>
    <t>-611419710</t>
  </si>
  <si>
    <t>sever+jih</t>
  </si>
  <si>
    <t>2*10,9*(6,78-3,75)</t>
  </si>
  <si>
    <t>-1402795803</t>
  </si>
  <si>
    <t>91,787*1,02 'Přepočtené koeficientem množství</t>
  </si>
  <si>
    <t>-1064704400</t>
  </si>
  <si>
    <t>768218572</t>
  </si>
  <si>
    <t>36,3*1,1 'Přepočtené koeficientem množství</t>
  </si>
  <si>
    <t>-829783847</t>
  </si>
  <si>
    <t>91,787</t>
  </si>
  <si>
    <t>3883150</t>
  </si>
  <si>
    <t>36,3 "viz. APU"</t>
  </si>
  <si>
    <t>(6,87-3,775)*2</t>
  </si>
  <si>
    <t>-1260389646</t>
  </si>
  <si>
    <t>-9,3 "nadprazi"</t>
  </si>
  <si>
    <t>27*1,05 'Přepočtené koeficientem množství</t>
  </si>
  <si>
    <t>1206505367</t>
  </si>
  <si>
    <t>36,3*1,05 'Přepočtené koeficientem množství</t>
  </si>
  <si>
    <t>-693037217</t>
  </si>
  <si>
    <t>9,3*1,05 'Přepočtené koeficientem množství</t>
  </si>
  <si>
    <t>409860881</t>
  </si>
  <si>
    <t>1773615817</t>
  </si>
  <si>
    <t>"Ostění oken"36,3*0,16</t>
  </si>
  <si>
    <t>-400033358</t>
  </si>
  <si>
    <t>-1769066989</t>
  </si>
  <si>
    <t>-1675215131</t>
  </si>
  <si>
    <t>2031849319</t>
  </si>
  <si>
    <t>110*50</t>
  </si>
  <si>
    <t>238250682</t>
  </si>
  <si>
    <t>-111100351</t>
  </si>
  <si>
    <t>-386134828</t>
  </si>
  <si>
    <t>928789069</t>
  </si>
  <si>
    <t>-1620943621</t>
  </si>
  <si>
    <t>"D4" 1*0,9</t>
  </si>
  <si>
    <t>"0,17" 1,6*2,8</t>
  </si>
  <si>
    <t>6886877</t>
  </si>
  <si>
    <t>"D4" 1,6+2*2,4*0,15</t>
  </si>
  <si>
    <t>704722783</t>
  </si>
  <si>
    <t>184578571</t>
  </si>
  <si>
    <t>-2124229021</t>
  </si>
  <si>
    <t>13,3</t>
  </si>
  <si>
    <t>1113716119</t>
  </si>
  <si>
    <t>"017" 1,6</t>
  </si>
  <si>
    <t>764216605</t>
  </si>
  <si>
    <t>Oplechování rovných parapetů mechanicky kotvené z Pz s povrchovou úpravou rš 400 mm</t>
  </si>
  <si>
    <t>-1541860647</t>
  </si>
  <si>
    <t>10,5</t>
  </si>
  <si>
    <t>-1501172235</t>
  </si>
  <si>
    <t>-1383944693</t>
  </si>
  <si>
    <t>(1,6+2,8)*2 + (2,1+1,05+1)*2</t>
  </si>
  <si>
    <t>61140043R5</t>
  </si>
  <si>
    <t>Dveře D4</t>
  </si>
  <si>
    <t>-408055791</t>
  </si>
  <si>
    <t>61140043R21</t>
  </si>
  <si>
    <t>Okno O17</t>
  </si>
  <si>
    <t>-909128742</t>
  </si>
  <si>
    <t>-756453345</t>
  </si>
  <si>
    <t xml:space="preserve">"017"1 </t>
  </si>
  <si>
    <t>-423156410</t>
  </si>
  <si>
    <t>03 - Střecha kulturního domu</t>
  </si>
  <si>
    <t xml:space="preserve">    712 - Povlakové krytiny</t>
  </si>
  <si>
    <t xml:space="preserve">    713 - Izolace tepelné</t>
  </si>
  <si>
    <t xml:space="preserve">    741 - Elektroinstalace - silnoproud</t>
  </si>
  <si>
    <t>-1314536328</t>
  </si>
  <si>
    <t>(846,582-110)*40</t>
  </si>
  <si>
    <t>1454530599</t>
  </si>
  <si>
    <t>962032240</t>
  </si>
  <si>
    <t>Bourání zdiva z cihel pálených nebo vápenopískových na MC do 1m3</t>
  </si>
  <si>
    <t>1478939080</t>
  </si>
  <si>
    <t>(3,3+3,2+3,39)*0,3*0,25</t>
  </si>
  <si>
    <t>962032641</t>
  </si>
  <si>
    <t>Bourání zdiva komínového nad střechou z cihel na MC</t>
  </si>
  <si>
    <t>-1815155080</t>
  </si>
  <si>
    <t>5*(0,4*0,4*1,8)</t>
  </si>
  <si>
    <t>-1546658862</t>
  </si>
  <si>
    <t>-992736902</t>
  </si>
  <si>
    <t>53217074</t>
  </si>
  <si>
    <t>4,678*8</t>
  </si>
  <si>
    <t>997013803</t>
  </si>
  <si>
    <t>Poplatek za uložení na skládce (skládkovné) stavebního odpadu cihelného kód odpadu 170 102</t>
  </si>
  <si>
    <t>838279268</t>
  </si>
  <si>
    <t>712</t>
  </si>
  <si>
    <t>Povlakové krytiny</t>
  </si>
  <si>
    <t>712363115</t>
  </si>
  <si>
    <t>Provedení povlakové krytiny střech do 10° zaizolování prostupů kruhového průřezu D do 300 mm</t>
  </si>
  <si>
    <t>1425594359</t>
  </si>
  <si>
    <t>28342013</t>
  </si>
  <si>
    <t>manžeta těsnící pro prostupy hydroizolací z PVC uzavřená kruhová vnitřní průměr 90-114</t>
  </si>
  <si>
    <t>-687046697</t>
  </si>
  <si>
    <t>712363117</t>
  </si>
  <si>
    <t>Provedení povlakové krytiny střech do 10° zaizolování prostupů kruhového průřezu D do 1000 mm</t>
  </si>
  <si>
    <t>1975693800</t>
  </si>
  <si>
    <t>71236311R1</t>
  </si>
  <si>
    <t>Kontrola funkčnosti odvětrání půdního prostoru</t>
  </si>
  <si>
    <t>-1829253805</t>
  </si>
  <si>
    <t>712363352</t>
  </si>
  <si>
    <t>Povlakové krytiny střech do 10° z tvarovaných poplastovaných lišt délky 2 m koutová lišta vnitřní rš 100 mm</t>
  </si>
  <si>
    <t>740674437</t>
  </si>
  <si>
    <t>712363353</t>
  </si>
  <si>
    <t>Povlakové krytiny střech do 10° z tvarovaných poplastovaných lišt délky 2 m koutová lišta vnější rš 100 mm</t>
  </si>
  <si>
    <t>575197959</t>
  </si>
  <si>
    <t>712363357R</t>
  </si>
  <si>
    <t>Povlakové krytiny střech do 10° z tvarovaných poplastovaných lišt délky 2 m okapnice široká rš 265 mm</t>
  </si>
  <si>
    <t>-1460871769</t>
  </si>
  <si>
    <t>712363359</t>
  </si>
  <si>
    <t>Povlakové krytiny střech do 10° z tvarovaných poplastovaných lišt délky 2 m závětrná lišta rš 300 mm</t>
  </si>
  <si>
    <t>156430014</t>
  </si>
  <si>
    <t>712363366</t>
  </si>
  <si>
    <t>Povlakové krytiny střech do 10° z tvarovaných poplastovaných lišt délky 2 m rovná lišta rš 100 mm</t>
  </si>
  <si>
    <t>-34961674</t>
  </si>
  <si>
    <t>13-1,29+14,2-3,3+10,36</t>
  </si>
  <si>
    <t>712363369R</t>
  </si>
  <si>
    <t>Povlakové krytiny střech do 10° z tvarovaných poplastovaných lišt délky 2 m příklopná lišta rš 150 mm</t>
  </si>
  <si>
    <t>886983560</t>
  </si>
  <si>
    <t>712363601</t>
  </si>
  <si>
    <t>Provedení povlak krytiny mechanicky kotvenou do betonu TI tl přes 240mm vnitřní pole,budova v do 18m</t>
  </si>
  <si>
    <t>-1338551169</t>
  </si>
  <si>
    <t>ST2</t>
  </si>
  <si>
    <t>24,695*(6,605-6,605/10+7,452-7,452/10)</t>
  </si>
  <si>
    <t>ST3</t>
  </si>
  <si>
    <t>(3,3-3,3/10)*15,41+(3,991-3,991/10)*10,9+(2,87-2,87/10)*28,19+(3,395-3,395/10)*10,36</t>
  </si>
  <si>
    <t>28322000</t>
  </si>
  <si>
    <t>fólie hydroizolační střešní mPVC mechanicky kotvená tl 2,0mm šedá</t>
  </si>
  <si>
    <t>134014862</t>
  </si>
  <si>
    <t>501,813*1,15 'Přepočtené koeficientem množství</t>
  </si>
  <si>
    <t>712363602</t>
  </si>
  <si>
    <t>Provedení povlak krytiny mechanicky kotvenou do betonu TI tl přes 240 mm krajní pole,budova v do 18m</t>
  </si>
  <si>
    <t>-1420222437</t>
  </si>
  <si>
    <t>24,695*(6,605/10+7,452/10)</t>
  </si>
  <si>
    <t>(3,3/10)*15,41+(3,991/10)*10,9+(2,87/10)*28,19+(3,395/10)*10,36</t>
  </si>
  <si>
    <t>-1741343454</t>
  </si>
  <si>
    <t>55,757*1,15 'Přepočtené koeficientem množství</t>
  </si>
  <si>
    <t>712391171</t>
  </si>
  <si>
    <t>Provedení povlakové krytiny střech do 10° podkladní textilní vrstvy</t>
  </si>
  <si>
    <t>2061650789</t>
  </si>
  <si>
    <t>69311199</t>
  </si>
  <si>
    <t>geotextilie netkaná separační, ochranná, filtrační, drenážní  PES(70%)+PP(30%) 300g/m2</t>
  </si>
  <si>
    <t>-1189878184</t>
  </si>
  <si>
    <t>557,57*1,15 'Přepočtené koeficientem množství</t>
  </si>
  <si>
    <t>712431111</t>
  </si>
  <si>
    <t>Provedení povlakové krytiny střech do 30° podkladní vrstvy pásy na sucho samolepící</t>
  </si>
  <si>
    <t>-1934475542</t>
  </si>
  <si>
    <t>(15,41+14,2+28,19+10,36+24,7+11+5,31+0,75+4,94)*(0,1+0,3+0,4)</t>
  </si>
  <si>
    <t>(6,605+7,452)*2 *0,5</t>
  </si>
  <si>
    <t>(3,3+3,991+2,87)*0,5</t>
  </si>
  <si>
    <t>(6,605+7,452)*0,5</t>
  </si>
  <si>
    <t>45,976*0,6</t>
  </si>
  <si>
    <t>62866281</t>
  </si>
  <si>
    <t>pás asfaltový samolepicí modifikovaný SBS tl 3mm s vložkou ze skleněné tkaniny se spalitelnou fólií nebo jemnozrnným minerálním posypem nebo textilií na horním povrchu</t>
  </si>
  <si>
    <t>1458406247</t>
  </si>
  <si>
    <t>145,641*1,15 'Přepočtené koeficientem množství</t>
  </si>
  <si>
    <t>712998001</t>
  </si>
  <si>
    <t>Montáž atikového chrliče z PVC DN 50</t>
  </si>
  <si>
    <t>-2046324055</t>
  </si>
  <si>
    <t>"114,86/5, 1ks na 5m" 23</t>
  </si>
  <si>
    <t>712998001R</t>
  </si>
  <si>
    <t>Nástřešní větrací jednotka</t>
  </si>
  <si>
    <t>-1181352680</t>
  </si>
  <si>
    <t>998712102</t>
  </si>
  <si>
    <t>Přesun hmot tonážní tonážní pro krytiny povlakové v objektech v do 12 m</t>
  </si>
  <si>
    <t>-1847469572</t>
  </si>
  <si>
    <t>713</t>
  </si>
  <si>
    <t>Izolace tepelné</t>
  </si>
  <si>
    <t>713141136</t>
  </si>
  <si>
    <t>Montáž izolace tepelné střech plochých lepené za studena nízkoexpanzní (PUR) pěnou 1 vrstva desek</t>
  </si>
  <si>
    <t>-1918622994</t>
  </si>
  <si>
    <t>24,695*(6,605+7,452)*2 "vrstvy"</t>
  </si>
  <si>
    <t>(3,3*15,41+3,991*10,9+2,87*28,19+3,395*10,36)*2"vrstvy"</t>
  </si>
  <si>
    <t>28375993</t>
  </si>
  <si>
    <t>deska EPS 150 pro trvalé zatížení v tlaku (max. 3000 kg/m2) tl 200mm</t>
  </si>
  <si>
    <t>-1824455581</t>
  </si>
  <si>
    <t>24,695*(6,605+7,452)</t>
  </si>
  <si>
    <t>(3,3*15,41+3,991*10,9+2,87*28,19+3,395*10,36)</t>
  </si>
  <si>
    <t>557,57*1,02 'Přepočtené koeficientem množství</t>
  </si>
  <si>
    <t>28375914</t>
  </si>
  <si>
    <t>deska EPS 150 pro trvalé zatížení v tlaku (max. 3000 kg/m2) tl 100mm</t>
  </si>
  <si>
    <t>-1755323409</t>
  </si>
  <si>
    <t>ST1</t>
  </si>
  <si>
    <t>24,695*(6,605+7,452)*1 "vrstvy"</t>
  </si>
  <si>
    <t>(3,3*15,41+3,991*10,9+2,87*28,19+3,395*10,36)*1"vrstvy"</t>
  </si>
  <si>
    <t>713141261</t>
  </si>
  <si>
    <t>Přikotvení tepelné izolace šrouby do betonu nebo pórobetonu pro izolaci tl přes 240 mm</t>
  </si>
  <si>
    <t>205743475</t>
  </si>
  <si>
    <t>998713102</t>
  </si>
  <si>
    <t>Přesun hmot tonážní pro izolace tepelné v objektech v do 12 m</t>
  </si>
  <si>
    <t>-1456852421</t>
  </si>
  <si>
    <t>741</t>
  </si>
  <si>
    <t>Elektroinstalace - silnoproud</t>
  </si>
  <si>
    <t>741420001</t>
  </si>
  <si>
    <t>Montáž drát nebo lano hromosvodné svodové D do 10 mm s podpěrou</t>
  </si>
  <si>
    <t>-6057403</t>
  </si>
  <si>
    <t>6,47+0,6+6,99+0,6</t>
  </si>
  <si>
    <t>7+0,55+6,87+0,45</t>
  </si>
  <si>
    <t>15+11+24+6,45+6,86+3,29+6,86+3,29+5,1</t>
  </si>
  <si>
    <t>35441077</t>
  </si>
  <si>
    <t>drát D 8mm AlMgSi</t>
  </si>
  <si>
    <t>kg</t>
  </si>
  <si>
    <t>-1994704517</t>
  </si>
  <si>
    <t>741420051</t>
  </si>
  <si>
    <t>Montáž vedení hromosvodné-úhelník nebo trubka s držáky do zdiva</t>
  </si>
  <si>
    <t>-232524574</t>
  </si>
  <si>
    <t>35441830</t>
  </si>
  <si>
    <t>úhelník ochranný na ochranu svodu - 1700 mm, FeZn</t>
  </si>
  <si>
    <t>256</t>
  </si>
  <si>
    <t>279495924</t>
  </si>
  <si>
    <t>741420083</t>
  </si>
  <si>
    <t>Montáž vedení hromosvodné-štítek k označení svodu</t>
  </si>
  <si>
    <t>-1482926532</t>
  </si>
  <si>
    <t>741421813</t>
  </si>
  <si>
    <t>Demontáž drátu nebo lana svodového vedení D přes 8 mm kolmý svod</t>
  </si>
  <si>
    <t>41638594</t>
  </si>
  <si>
    <t>741421823</t>
  </si>
  <si>
    <t>Demontáž drátu nebo lana svodového vedení D přes 8 mm rovná střecha</t>
  </si>
  <si>
    <t>866731809</t>
  </si>
  <si>
    <t>741421855</t>
  </si>
  <si>
    <t>Demontáž vedení hromosvodné-podpěra střešní pro plochou střechu</t>
  </si>
  <si>
    <t>-1182842580</t>
  </si>
  <si>
    <t>741421863</t>
  </si>
  <si>
    <t>Demontáž vedení hromosvodné-podpěra svislého vedení zazděného</t>
  </si>
  <si>
    <t>355726255</t>
  </si>
  <si>
    <t>741421871</t>
  </si>
  <si>
    <t>Demontáž vedení hromosvodné-ochranného úhelníku délky do 1,4 m</t>
  </si>
  <si>
    <t>-1917538645</t>
  </si>
  <si>
    <t>741430004</t>
  </si>
  <si>
    <t>Montáž tyč jímací délky do 3 m na střešní hřeben</t>
  </si>
  <si>
    <t>-1088696537</t>
  </si>
  <si>
    <t>35441123</t>
  </si>
  <si>
    <t>tyč jímací s rovným koncem 2000 mm nerez</t>
  </si>
  <si>
    <t>1500470875</t>
  </si>
  <si>
    <t>998741102</t>
  </si>
  <si>
    <t>Přesun hmot tonážní pro silnoproud v objektech v do 12 m</t>
  </si>
  <si>
    <t>52126005</t>
  </si>
  <si>
    <t>762341026R1</t>
  </si>
  <si>
    <t>Bednění střech rovných z desek OSB tl 22 mm na pero a drážku šroubovaných přes tepelnou izolaci včetně vytvoření spádového klínu</t>
  </si>
  <si>
    <t>350460299</t>
  </si>
  <si>
    <t>(15,41+14,2+28,19+10,36+24,7)*(0,8+0,1"spádový klín")</t>
  </si>
  <si>
    <t>644127687</t>
  </si>
  <si>
    <t>764002811</t>
  </si>
  <si>
    <t>Demontáž okapového plechu do suti v krytině povlakové</t>
  </si>
  <si>
    <t>-447351065</t>
  </si>
  <si>
    <t>15,41+3,7+14,2+28,19+10,36+24,7+11</t>
  </si>
  <si>
    <t>764002841</t>
  </si>
  <si>
    <t>Demontáž oplechování horních ploch zdí a nadezdívek do suti</t>
  </si>
  <si>
    <t>1754617876</t>
  </si>
  <si>
    <t>ATIKY</t>
  </si>
  <si>
    <t>3,3+3,2+3,39+6,5+6,5</t>
  </si>
  <si>
    <t>764004801</t>
  </si>
  <si>
    <t>Demontáž podokapního žlabu do suti</t>
  </si>
  <si>
    <t>-1582407892</t>
  </si>
  <si>
    <t>15,41+14,2+28,19+10,36+24,7</t>
  </si>
  <si>
    <t>764004861</t>
  </si>
  <si>
    <t>Demontáž svodu do suti</t>
  </si>
  <si>
    <t>808452286</t>
  </si>
  <si>
    <t>7*2</t>
  </si>
  <si>
    <t>6,5*3</t>
  </si>
  <si>
    <t>764511602</t>
  </si>
  <si>
    <t>Žlab podokapní půlkruhový z Pz s povrchovou úpravou rš 330 mm</t>
  </si>
  <si>
    <t>677606230</t>
  </si>
  <si>
    <t>764518622</t>
  </si>
  <si>
    <t>Svody kruhové včetně objímek, kolen, odskoků z Pz s povrchovou úpravou průměru 100 mm</t>
  </si>
  <si>
    <t>-74486009</t>
  </si>
  <si>
    <t>39,3</t>
  </si>
  <si>
    <t>149033113</t>
  </si>
  <si>
    <t>04 - Střecha bytu</t>
  </si>
  <si>
    <t>1263914482</t>
  </si>
  <si>
    <t>110*40</t>
  </si>
  <si>
    <t>-721980794</t>
  </si>
  <si>
    <t>-28454306</t>
  </si>
  <si>
    <t>-1027910541</t>
  </si>
  <si>
    <t>-36264644</t>
  </si>
  <si>
    <t>0,625*8</t>
  </si>
  <si>
    <t>997013813</t>
  </si>
  <si>
    <t>Poplatek za uložení na skládce (skládkovné) stavebního odpadu z plastických hmot kód odpadu 17 02 03</t>
  </si>
  <si>
    <t>-2053807817</t>
  </si>
  <si>
    <t>-1087620031</t>
  </si>
  <si>
    <t>944180290</t>
  </si>
  <si>
    <t>-378253918</t>
  </si>
  <si>
    <t>-1966003003</t>
  </si>
  <si>
    <t>491250058</t>
  </si>
  <si>
    <t>-395937412</t>
  </si>
  <si>
    <t>219993181</t>
  </si>
  <si>
    <t>6,503*2</t>
  </si>
  <si>
    <t>-1375054425</t>
  </si>
  <si>
    <t>712363501</t>
  </si>
  <si>
    <t>Provedení povlak krytiny mechanicky kotvenou do betonu TI tl do 200 mm vnitřní pole, budova v do 18m</t>
  </si>
  <si>
    <t>-1985487321</t>
  </si>
  <si>
    <t>11*(6,503-6,503/10+6,503-6,503/10)</t>
  </si>
  <si>
    <t>1324071203</t>
  </si>
  <si>
    <t>128,759*1,15 'Přepočtené koeficientem množství</t>
  </si>
  <si>
    <t>712363502</t>
  </si>
  <si>
    <t>Provedení povlak krytiny mechanicky kotvenou do betonu TI tl do 200 mm krajní pole, budova v do 18m</t>
  </si>
  <si>
    <t>853635320</t>
  </si>
  <si>
    <t>11*(6,503/10+6,503/10)</t>
  </si>
  <si>
    <t>874279714</t>
  </si>
  <si>
    <t>14,307*1,15 'Přepočtené koeficientem množství</t>
  </si>
  <si>
    <t>712363803</t>
  </si>
  <si>
    <t>Odstranění povlakové krytiny mechanicky kotvené do betonu, budova v do 18 m</t>
  </si>
  <si>
    <t>1828306119</t>
  </si>
  <si>
    <t>-1030355217</t>
  </si>
  <si>
    <t>2104766932</t>
  </si>
  <si>
    <t>143,066*1,15 'Přepočtené koeficientem množství</t>
  </si>
  <si>
    <t>1709348415</t>
  </si>
  <si>
    <t>(6,503+6,503)*0,5</t>
  </si>
  <si>
    <t>-902382978</t>
  </si>
  <si>
    <t>6,503*1,15 'Přepočtené koeficientem množství</t>
  </si>
  <si>
    <t>-1583738711</t>
  </si>
  <si>
    <t>-832057510</t>
  </si>
  <si>
    <t>11*(6,503+6,503)</t>
  </si>
  <si>
    <t>109357418</t>
  </si>
  <si>
    <t>143,066*1,02 'Přepočtené koeficientem množství</t>
  </si>
  <si>
    <t>713141241</t>
  </si>
  <si>
    <t>Přikotvení tepelné izolace šrouby do betonu nebo pórobetonu pro izolaci tl přes 140 do 200 mm</t>
  </si>
  <si>
    <t>-835619469</t>
  </si>
  <si>
    <t>"ST1" 143,066</t>
  </si>
  <si>
    <t>-2012604310</t>
  </si>
  <si>
    <t>1569154277</t>
  </si>
  <si>
    <t>(11+5,31+0,75+4,94)*(0,8+0,1"spádový klín")</t>
  </si>
  <si>
    <t>-1640371348</t>
  </si>
  <si>
    <t>-2010037274</t>
  </si>
  <si>
    <t>11+5,31+0,75+4,94</t>
  </si>
  <si>
    <t>-1178355437</t>
  </si>
  <si>
    <t>7*1</t>
  </si>
  <si>
    <t>6,5*1</t>
  </si>
  <si>
    <t>-1131596739</t>
  </si>
  <si>
    <t>1837360312</t>
  </si>
  <si>
    <t>2,6</t>
  </si>
  <si>
    <t>1884604366</t>
  </si>
  <si>
    <t>05 - Kotelna na biomasu do 185 kW</t>
  </si>
  <si>
    <t>D1 - Kotelna na biomasu do 185kW</t>
  </si>
  <si>
    <t>D1</t>
  </si>
  <si>
    <t>Kotelna na biomasu do 185kW</t>
  </si>
  <si>
    <t>Pol1</t>
  </si>
  <si>
    <t>Kotel ocelový na biomasu s ručním přikládáním, zplynovací s vrchním přikládáním, ekodesing dle EU 2015/1189, třída kotle dle ČSN EN 303-5- 5. třída, 150kw, násypka 400l</t>
  </si>
  <si>
    <t>-686381746</t>
  </si>
  <si>
    <t>Pol10</t>
  </si>
  <si>
    <t>rozdělovač a sběrač dn 100, 3*topný okruh + konzole + izolace tl 40mm vata + al</t>
  </si>
  <si>
    <t>mj</t>
  </si>
  <si>
    <t>927637976</t>
  </si>
  <si>
    <t>Pol11</t>
  </si>
  <si>
    <t>trojcestný ventil + sevopohon 230V, 2" + šroubení</t>
  </si>
  <si>
    <t>-1623162707</t>
  </si>
  <si>
    <t>Pol12</t>
  </si>
  <si>
    <t>oběhové čerpadlo 40/70, 1 /1/4" + šroubení</t>
  </si>
  <si>
    <t>-2094656254</t>
  </si>
  <si>
    <t>Pol13</t>
  </si>
  <si>
    <t>teploměr + jímka</t>
  </si>
  <si>
    <t>-1624771803</t>
  </si>
  <si>
    <t>Pol14</t>
  </si>
  <si>
    <t>tlakoměr + jímka</t>
  </si>
  <si>
    <t>-1734229294</t>
  </si>
  <si>
    <t>Pol15</t>
  </si>
  <si>
    <t>termoregulační ventil Stad do 2"</t>
  </si>
  <si>
    <t>1806778655</t>
  </si>
  <si>
    <t>Pol16</t>
  </si>
  <si>
    <t>filtr mosaz do 2"</t>
  </si>
  <si>
    <t>-817946569</t>
  </si>
  <si>
    <t>Pol17</t>
  </si>
  <si>
    <t>poj, ventil 1" do 3bar</t>
  </si>
  <si>
    <t>-1022266387</t>
  </si>
  <si>
    <t>Pol18</t>
  </si>
  <si>
    <t>oběhové čerpadlo do 32/120</t>
  </si>
  <si>
    <t>1082751360</t>
  </si>
  <si>
    <t>Pol19</t>
  </si>
  <si>
    <t>dochlazovací smyčka + dopojení na vodu</t>
  </si>
  <si>
    <t>1506769673</t>
  </si>
  <si>
    <t>Pol2</t>
  </si>
  <si>
    <t>Kotel ocelový na biomasu s ručním přikládáním, zplynovací s vrchním přikládáním, ekodesing dle EU 2015/1189, třída kotle dle ČSN EN 303-5- 5. třída, 35kw, násypka 140l</t>
  </si>
  <si>
    <t>2133845221</t>
  </si>
  <si>
    <t>Pol21</t>
  </si>
  <si>
    <t>odkap od poj.ventilů do 10mb + vysazení odbočky</t>
  </si>
  <si>
    <t>-1440753993</t>
  </si>
  <si>
    <t>Pol22</t>
  </si>
  <si>
    <t>montáž kotelny</t>
  </si>
  <si>
    <t>1513629295</t>
  </si>
  <si>
    <t>Pol23</t>
  </si>
  <si>
    <t>drobný spoj.matriál</t>
  </si>
  <si>
    <t>489528679</t>
  </si>
  <si>
    <t>Pol24</t>
  </si>
  <si>
    <t>montáž přívodu vody pro dpouštění do 10 mb</t>
  </si>
  <si>
    <t>-1543960348</t>
  </si>
  <si>
    <t>Pol25</t>
  </si>
  <si>
    <t>topná zkouška</t>
  </si>
  <si>
    <t>h</t>
  </si>
  <si>
    <t>-1699475939</t>
  </si>
  <si>
    <t>Pol26</t>
  </si>
  <si>
    <t>revize, pasporty, zaškolení obsluhy, kniha kotelny</t>
  </si>
  <si>
    <t>-1434089258</t>
  </si>
  <si>
    <t>Pol27</t>
  </si>
  <si>
    <t>autorizované spuštění</t>
  </si>
  <si>
    <t>-1068423102</t>
  </si>
  <si>
    <t>Pol28</t>
  </si>
  <si>
    <t>rozvod kotelny do 2", fe/ Cu</t>
  </si>
  <si>
    <t>mb</t>
  </si>
  <si>
    <t>-1913132643</t>
  </si>
  <si>
    <t>Pol29</t>
  </si>
  <si>
    <t>izolace kotelny tl 40 mm + vat + al, t.v..:0,037 při + 50°C, A2</t>
  </si>
  <si>
    <t>-1376990959</t>
  </si>
  <si>
    <t>Pol3</t>
  </si>
  <si>
    <t>akumulační nádrž  1100/2436 (v/š), 2000L, Fe</t>
  </si>
  <si>
    <t>1064475887</t>
  </si>
  <si>
    <t>Pol30</t>
  </si>
  <si>
    <t>Ventil odvzdušňovací</t>
  </si>
  <si>
    <t>1595795028</t>
  </si>
  <si>
    <t>Pol31</t>
  </si>
  <si>
    <t>vyparacování prováděcí projekt.dokumentace, 3*paré</t>
  </si>
  <si>
    <t>-1439248365</t>
  </si>
  <si>
    <t>Pol32</t>
  </si>
  <si>
    <t>Ventil vypouštěcí - závitový Vypouštěcí kohout 1/2"</t>
  </si>
  <si>
    <t>1187429029</t>
  </si>
  <si>
    <t>Pol33</t>
  </si>
  <si>
    <t>demontáž stávající kotelny - rozřezání kotelny, vynesení, ekologická likvidace</t>
  </si>
  <si>
    <t>2007273731</t>
  </si>
  <si>
    <t>Pol34</t>
  </si>
  <si>
    <t>zámečnické práce v kotelně</t>
  </si>
  <si>
    <t>-1264132859</t>
  </si>
  <si>
    <t>Pol35</t>
  </si>
  <si>
    <t>dopojení kotlů na komín dle ČSN 734201, vložkování stavajícího komína AC včetně revize(2* komín, 2*kouřovod)</t>
  </si>
  <si>
    <t>-1435550010</t>
  </si>
  <si>
    <t>Pol4</t>
  </si>
  <si>
    <t>izolace koženk.úprava s izolací. nad a i pod nádrž - pro aku. nádrž ÚT</t>
  </si>
  <si>
    <t>-1324520080</t>
  </si>
  <si>
    <t>Pol5</t>
  </si>
  <si>
    <t xml:space="preserve">Inteligentní regulátor </t>
  </si>
  <si>
    <t>1164426826</t>
  </si>
  <si>
    <t>Pol6</t>
  </si>
  <si>
    <t>expanzní nádoba 700l</t>
  </si>
  <si>
    <t>-1187422690</t>
  </si>
  <si>
    <t>Pol7</t>
  </si>
  <si>
    <t>servisní ventil</t>
  </si>
  <si>
    <t>-1787430900</t>
  </si>
  <si>
    <t>Pol8</t>
  </si>
  <si>
    <t>Kohout FF páka , plnoprůtočný do 2" závitový _ kulový voda poniklovaný  + šroubení</t>
  </si>
  <si>
    <t>-168049386</t>
  </si>
  <si>
    <t>Pol9</t>
  </si>
  <si>
    <t>Klapka mosaz - do 2" zpětná voda  + přechod + šroubení</t>
  </si>
  <si>
    <t>-2134728650</t>
  </si>
  <si>
    <t>06 - Tepelné čerpadlo do 10 kW, voda- vzduch</t>
  </si>
  <si>
    <t>D2 - Tepelné čerpadlo do 10kw, voda/vzduch, venkovní jednotka(chladivo jen ve venk.jednotce)</t>
  </si>
  <si>
    <t>D2</t>
  </si>
  <si>
    <t>Tepelné čerpadlo do 10kw, voda/vzduch, venkovní jednotka(chladivo jen ve venk.jednotce)</t>
  </si>
  <si>
    <t>Pol36</t>
  </si>
  <si>
    <t>Tepelné čerpadlo</t>
  </si>
  <si>
    <t>-1398781344</t>
  </si>
  <si>
    <t>Pol37</t>
  </si>
  <si>
    <t>Šroubení Cu28 x 1" M</t>
  </si>
  <si>
    <t>720470688</t>
  </si>
  <si>
    <t>Pol38</t>
  </si>
  <si>
    <t>Hadice opletená 1" M x 1" F, délka 500 mm, nebo kompenzátor</t>
  </si>
  <si>
    <t>-1605715978</t>
  </si>
  <si>
    <t>Pol39</t>
  </si>
  <si>
    <t>Regulátor otopného systému a tepelného čerpadla</t>
  </si>
  <si>
    <t>-1407494103</t>
  </si>
  <si>
    <t>Pol40</t>
  </si>
  <si>
    <t xml:space="preserve">Čidlo pokojové pro regulátor </t>
  </si>
  <si>
    <t>-266359300</t>
  </si>
  <si>
    <t>Pol41</t>
  </si>
  <si>
    <t>Akumulační nádrž pro UT 181l , pr.450mm, v-1351mm</t>
  </si>
  <si>
    <t>1606757243</t>
  </si>
  <si>
    <t>Pol42</t>
  </si>
  <si>
    <t>Izolace pro akum. nádrž UT , koženka</t>
  </si>
  <si>
    <t>1512024065</t>
  </si>
  <si>
    <t>Pol43</t>
  </si>
  <si>
    <t>Topné těleso 6 kW bez termostatu, 6/4", poniklované</t>
  </si>
  <si>
    <t>-364720216</t>
  </si>
  <si>
    <t>Pol44</t>
  </si>
  <si>
    <t>Termostat zak.s čidlem Pt1000 s jímkou dvojitý prov.0-90/hav.100</t>
  </si>
  <si>
    <t>1602666565</t>
  </si>
  <si>
    <t>Pol45</t>
  </si>
  <si>
    <t>Čerpadlová skupina CSE MIX W 1F pro směšovaný otopný okruh(čerpadlo a 3-ces.ventil), 1"</t>
  </si>
  <si>
    <t>357044410</t>
  </si>
  <si>
    <t>Pol46</t>
  </si>
  <si>
    <t>Expanzní nádoba otopná 40 l - HS , 6 bar, 3/4" M</t>
  </si>
  <si>
    <t>-1525711120</t>
  </si>
  <si>
    <t>Pol47</t>
  </si>
  <si>
    <t>Držák expanzní nádoby na zeď kompletní</t>
  </si>
  <si>
    <t>-111917875</t>
  </si>
  <si>
    <t>Pol48</t>
  </si>
  <si>
    <t>Ventil 3/4" uzavírací s vypouštěním pro exp. nádobu</t>
  </si>
  <si>
    <t>1654961917</t>
  </si>
  <si>
    <t>Pol49</t>
  </si>
  <si>
    <t>Topný kabel pro odkap od TČ, L=3,5m</t>
  </si>
  <si>
    <t>-148565843</t>
  </si>
  <si>
    <t>Pol50</t>
  </si>
  <si>
    <t>ventil 1" KK</t>
  </si>
  <si>
    <t>-45966473</t>
  </si>
  <si>
    <t>Pol51</t>
  </si>
  <si>
    <t>zpětná klapka 1" MS</t>
  </si>
  <si>
    <t>-297687477</t>
  </si>
  <si>
    <t>Pol52</t>
  </si>
  <si>
    <t>vyp.ventil 1/2"</t>
  </si>
  <si>
    <t>873187204</t>
  </si>
  <si>
    <t>Pol53</t>
  </si>
  <si>
    <t>šroubení 1" MS</t>
  </si>
  <si>
    <t>602953964</t>
  </si>
  <si>
    <t>Pol54</t>
  </si>
  <si>
    <t>787607221</t>
  </si>
  <si>
    <t>Pol55</t>
  </si>
  <si>
    <t>1496080855</t>
  </si>
  <si>
    <t>Pol56</t>
  </si>
  <si>
    <t>montáž + dodávka rozvaděče + prodrátování regulace + spuštění kotle( podružný rozvaděč + jističe a příslušenství, dle dohody)</t>
  </si>
  <si>
    <t>-1709065351</t>
  </si>
  <si>
    <t>Pol58</t>
  </si>
  <si>
    <t>montáž ( v ceně není vynešení kotle)</t>
  </si>
  <si>
    <t>1696066998</t>
  </si>
  <si>
    <t>Pol59</t>
  </si>
  <si>
    <t>materiál na propojení kotle , nádrží, Cu do 28mm do 10mb</t>
  </si>
  <si>
    <t>1628552009</t>
  </si>
  <si>
    <t>Pol60</t>
  </si>
  <si>
    <t>drobný spoj.materiál</t>
  </si>
  <si>
    <t>-1555526018</t>
  </si>
  <si>
    <t>Pol61</t>
  </si>
  <si>
    <t>izolace vata s AL polepem 20mm  potrubí v kotelně, ven  (odhad metrů)</t>
  </si>
  <si>
    <t>-455521466</t>
  </si>
  <si>
    <t>07 - Vedlejší rozpočtové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</si>
  <si>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</si>
  <si>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</si>
  <si>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</si>
  <si>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</si>
  <si>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</si>
  <si>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</si>
  <si>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VRN2</t>
  </si>
  <si>
    <t>Příprava staveniště</t>
  </si>
  <si>
    <t>020001000</t>
  </si>
  <si>
    <t>%</t>
  </si>
  <si>
    <t>1024</t>
  </si>
  <si>
    <t>-17639338</t>
  </si>
  <si>
    <t>VRN3</t>
  </si>
  <si>
    <t>Zařízení staveniště</t>
  </si>
  <si>
    <t>030001000</t>
  </si>
  <si>
    <t>-1747882332</t>
  </si>
  <si>
    <t>034103000</t>
  </si>
  <si>
    <t>Oplocení staveniště</t>
  </si>
  <si>
    <t>167085771</t>
  </si>
  <si>
    <t>180"m"*50"dní"</t>
  </si>
  <si>
    <t>VRN4</t>
  </si>
  <si>
    <t>Inženýrská činnost</t>
  </si>
  <si>
    <t>040001000</t>
  </si>
  <si>
    <t>958342445</t>
  </si>
  <si>
    <t>VRN7</t>
  </si>
  <si>
    <t>Provozní vlivy</t>
  </si>
  <si>
    <t>-1539256321</t>
  </si>
  <si>
    <t>071002000</t>
  </si>
  <si>
    <t>Provoz investora, třetích osob</t>
  </si>
  <si>
    <t>-164516770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</si>
</sst>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kulturního domu č.p. 106 ve Velké Chyšce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Velká Chyška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5. 2. 2021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Velká Chyška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Šlechta Jan, Bc. Moravec Pavel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ROUND(SUM(AG95:AG101),2)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ROUND(SUM(AS95:AS101),2)</f>
        <v>0</v>
      </c>
      <c r="AT94" s="115">
        <f>ROUND(SUM(AV94:AW94),2)</f>
        <v>0</v>
      </c>
      <c r="AU94" s="116">
        <f>ROUND(SUM(AU95:AU101),5)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ROUND(SUM(AZ95:AZ101),2)</f>
        <v>0</v>
      </c>
      <c r="BA94" s="115">
        <f>ROUND(SUM(BA95:BA101),2)</f>
        <v>0</v>
      </c>
      <c r="BB94" s="115">
        <f>ROUND(SUM(BB95:BB101),2)</f>
        <v>0</v>
      </c>
      <c r="BC94" s="115">
        <f>ROUND(SUM(BC95:BC101),2)</f>
        <v>0</v>
      </c>
      <c r="BD94" s="117">
        <f>ROUND(SUM(BD95:BD101),2)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14</v>
      </c>
      <c r="E95" s="123"/>
      <c r="F95" s="123"/>
      <c r="G95" s="123"/>
      <c r="H95" s="123"/>
      <c r="I95" s="124"/>
      <c r="J95" s="123" t="s">
        <v>81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Zateplení kulturního...'!J30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82</v>
      </c>
      <c r="AR95" s="127"/>
      <c r="AS95" s="128">
        <v>0</v>
      </c>
      <c r="AT95" s="129">
        <f>ROUND(SUM(AV95:AW95),2)</f>
        <v>0</v>
      </c>
      <c r="AU95" s="130">
        <f>'01 - Zateplení kulturního...'!P133</f>
        <v>0</v>
      </c>
      <c r="AV95" s="129">
        <f>'01 - Zateplení kulturního...'!J33</f>
        <v>0</v>
      </c>
      <c r="AW95" s="129">
        <f>'01 - Zateplení kulturního...'!J34</f>
        <v>0</v>
      </c>
      <c r="AX95" s="129">
        <f>'01 - Zateplení kulturního...'!J35</f>
        <v>0</v>
      </c>
      <c r="AY95" s="129">
        <f>'01 - Zateplení kulturního...'!J36</f>
        <v>0</v>
      </c>
      <c r="AZ95" s="129">
        <f>'01 - Zateplení kulturního...'!F33</f>
        <v>0</v>
      </c>
      <c r="BA95" s="129">
        <f>'01 - Zateplení kulturního...'!F34</f>
        <v>0</v>
      </c>
      <c r="BB95" s="129">
        <f>'01 - Zateplení kulturního...'!F35</f>
        <v>0</v>
      </c>
      <c r="BC95" s="129">
        <f>'01 - Zateplení kulturního...'!F36</f>
        <v>0</v>
      </c>
      <c r="BD95" s="131">
        <f>'01 - Zateplení kulturního...'!F37</f>
        <v>0</v>
      </c>
      <c r="BE95" s="7"/>
      <c r="BT95" s="132" t="s">
        <v>83</v>
      </c>
      <c r="BV95" s="132" t="s">
        <v>78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1" s="7" customFormat="1" ht="16.5" customHeight="1">
      <c r="A96" s="120" t="s">
        <v>80</v>
      </c>
      <c r="B96" s="121"/>
      <c r="C96" s="122"/>
      <c r="D96" s="123" t="s">
        <v>86</v>
      </c>
      <c r="E96" s="123"/>
      <c r="F96" s="123"/>
      <c r="G96" s="123"/>
      <c r="H96" s="123"/>
      <c r="I96" s="124"/>
      <c r="J96" s="123" t="s">
        <v>87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Zateplení bytu'!J30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82</v>
      </c>
      <c r="AR96" s="127"/>
      <c r="AS96" s="128">
        <v>0</v>
      </c>
      <c r="AT96" s="129">
        <f>ROUND(SUM(AV96:AW96),2)</f>
        <v>0</v>
      </c>
      <c r="AU96" s="130">
        <f>'02 - Zateplení bytu'!P123</f>
        <v>0</v>
      </c>
      <c r="AV96" s="129">
        <f>'02 - Zateplení bytu'!J33</f>
        <v>0</v>
      </c>
      <c r="AW96" s="129">
        <f>'02 - Zateplení bytu'!J34</f>
        <v>0</v>
      </c>
      <c r="AX96" s="129">
        <f>'02 - Zateplení bytu'!J35</f>
        <v>0</v>
      </c>
      <c r="AY96" s="129">
        <f>'02 - Zateplení bytu'!J36</f>
        <v>0</v>
      </c>
      <c r="AZ96" s="129">
        <f>'02 - Zateplení bytu'!F33</f>
        <v>0</v>
      </c>
      <c r="BA96" s="129">
        <f>'02 - Zateplení bytu'!F34</f>
        <v>0</v>
      </c>
      <c r="BB96" s="129">
        <f>'02 - Zateplení bytu'!F35</f>
        <v>0</v>
      </c>
      <c r="BC96" s="129">
        <f>'02 - Zateplení bytu'!F36</f>
        <v>0</v>
      </c>
      <c r="BD96" s="131">
        <f>'02 - Zateplení bytu'!F37</f>
        <v>0</v>
      </c>
      <c r="BE96" s="7"/>
      <c r="BT96" s="132" t="s">
        <v>83</v>
      </c>
      <c r="BV96" s="132" t="s">
        <v>78</v>
      </c>
      <c r="BW96" s="132" t="s">
        <v>88</v>
      </c>
      <c r="BX96" s="132" t="s">
        <v>5</v>
      </c>
      <c r="CL96" s="132" t="s">
        <v>1</v>
      </c>
      <c r="CM96" s="132" t="s">
        <v>83</v>
      </c>
    </row>
    <row r="97" spans="1:91" s="7" customFormat="1" ht="16.5" customHeight="1">
      <c r="A97" s="120" t="s">
        <v>80</v>
      </c>
      <c r="B97" s="121"/>
      <c r="C97" s="122"/>
      <c r="D97" s="123" t="s">
        <v>89</v>
      </c>
      <c r="E97" s="123"/>
      <c r="F97" s="123"/>
      <c r="G97" s="123"/>
      <c r="H97" s="123"/>
      <c r="I97" s="124"/>
      <c r="J97" s="123" t="s">
        <v>90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Střecha kulturního domu'!J30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82</v>
      </c>
      <c r="AR97" s="127"/>
      <c r="AS97" s="128">
        <v>0</v>
      </c>
      <c r="AT97" s="129">
        <f>ROUND(SUM(AV97:AW97),2)</f>
        <v>0</v>
      </c>
      <c r="AU97" s="130">
        <f>'03 - Střecha kulturního domu'!P125</f>
        <v>0</v>
      </c>
      <c r="AV97" s="129">
        <f>'03 - Střecha kulturního domu'!J33</f>
        <v>0</v>
      </c>
      <c r="AW97" s="129">
        <f>'03 - Střecha kulturního domu'!J34</f>
        <v>0</v>
      </c>
      <c r="AX97" s="129">
        <f>'03 - Střecha kulturního domu'!J35</f>
        <v>0</v>
      </c>
      <c r="AY97" s="129">
        <f>'03 - Střecha kulturního domu'!J36</f>
        <v>0</v>
      </c>
      <c r="AZ97" s="129">
        <f>'03 - Střecha kulturního domu'!F33</f>
        <v>0</v>
      </c>
      <c r="BA97" s="129">
        <f>'03 - Střecha kulturního domu'!F34</f>
        <v>0</v>
      </c>
      <c r="BB97" s="129">
        <f>'03 - Střecha kulturního domu'!F35</f>
        <v>0</v>
      </c>
      <c r="BC97" s="129">
        <f>'03 - Střecha kulturního domu'!F36</f>
        <v>0</v>
      </c>
      <c r="BD97" s="131">
        <f>'03 - Střecha kulturního domu'!F37</f>
        <v>0</v>
      </c>
      <c r="BE97" s="7"/>
      <c r="BT97" s="132" t="s">
        <v>83</v>
      </c>
      <c r="BV97" s="132" t="s">
        <v>78</v>
      </c>
      <c r="BW97" s="132" t="s">
        <v>91</v>
      </c>
      <c r="BX97" s="132" t="s">
        <v>5</v>
      </c>
      <c r="CL97" s="132" t="s">
        <v>1</v>
      </c>
      <c r="CM97" s="132" t="s">
        <v>85</v>
      </c>
    </row>
    <row r="98" spans="1:91" s="7" customFormat="1" ht="16.5" customHeight="1">
      <c r="A98" s="120" t="s">
        <v>80</v>
      </c>
      <c r="B98" s="121"/>
      <c r="C98" s="122"/>
      <c r="D98" s="123" t="s">
        <v>92</v>
      </c>
      <c r="E98" s="123"/>
      <c r="F98" s="123"/>
      <c r="G98" s="123"/>
      <c r="H98" s="123"/>
      <c r="I98" s="124"/>
      <c r="J98" s="123" t="s">
        <v>93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Střecha bytu'!J30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82</v>
      </c>
      <c r="AR98" s="127"/>
      <c r="AS98" s="128">
        <v>0</v>
      </c>
      <c r="AT98" s="129">
        <f>ROUND(SUM(AV98:AW98),2)</f>
        <v>0</v>
      </c>
      <c r="AU98" s="130">
        <f>'04 - Střecha bytu'!P124</f>
        <v>0</v>
      </c>
      <c r="AV98" s="129">
        <f>'04 - Střecha bytu'!J33</f>
        <v>0</v>
      </c>
      <c r="AW98" s="129">
        <f>'04 - Střecha bytu'!J34</f>
        <v>0</v>
      </c>
      <c r="AX98" s="129">
        <f>'04 - Střecha bytu'!J35</f>
        <v>0</v>
      </c>
      <c r="AY98" s="129">
        <f>'04 - Střecha bytu'!J36</f>
        <v>0</v>
      </c>
      <c r="AZ98" s="129">
        <f>'04 - Střecha bytu'!F33</f>
        <v>0</v>
      </c>
      <c r="BA98" s="129">
        <f>'04 - Střecha bytu'!F34</f>
        <v>0</v>
      </c>
      <c r="BB98" s="129">
        <f>'04 - Střecha bytu'!F35</f>
        <v>0</v>
      </c>
      <c r="BC98" s="129">
        <f>'04 - Střecha bytu'!F36</f>
        <v>0</v>
      </c>
      <c r="BD98" s="131">
        <f>'04 - Střecha bytu'!F37</f>
        <v>0</v>
      </c>
      <c r="BE98" s="7"/>
      <c r="BT98" s="132" t="s">
        <v>83</v>
      </c>
      <c r="BV98" s="132" t="s">
        <v>78</v>
      </c>
      <c r="BW98" s="132" t="s">
        <v>94</v>
      </c>
      <c r="BX98" s="132" t="s">
        <v>5</v>
      </c>
      <c r="CL98" s="132" t="s">
        <v>1</v>
      </c>
      <c r="CM98" s="132" t="s">
        <v>83</v>
      </c>
    </row>
    <row r="99" spans="1:91" s="7" customFormat="1" ht="16.5" customHeight="1">
      <c r="A99" s="120" t="s">
        <v>80</v>
      </c>
      <c r="B99" s="121"/>
      <c r="C99" s="122"/>
      <c r="D99" s="123" t="s">
        <v>95</v>
      </c>
      <c r="E99" s="123"/>
      <c r="F99" s="123"/>
      <c r="G99" s="123"/>
      <c r="H99" s="123"/>
      <c r="I99" s="124"/>
      <c r="J99" s="123" t="s">
        <v>96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Kotelna na biomasu d...'!J30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82</v>
      </c>
      <c r="AR99" s="127"/>
      <c r="AS99" s="128">
        <v>0</v>
      </c>
      <c r="AT99" s="129">
        <f>ROUND(SUM(AV99:AW99),2)</f>
        <v>0</v>
      </c>
      <c r="AU99" s="130">
        <f>'05 - Kotelna na biomasu d...'!P117</f>
        <v>0</v>
      </c>
      <c r="AV99" s="129">
        <f>'05 - Kotelna na biomasu d...'!J33</f>
        <v>0</v>
      </c>
      <c r="AW99" s="129">
        <f>'05 - Kotelna na biomasu d...'!J34</f>
        <v>0</v>
      </c>
      <c r="AX99" s="129">
        <f>'05 - Kotelna na biomasu d...'!J35</f>
        <v>0</v>
      </c>
      <c r="AY99" s="129">
        <f>'05 - Kotelna na biomasu d...'!J36</f>
        <v>0</v>
      </c>
      <c r="AZ99" s="129">
        <f>'05 - Kotelna na biomasu d...'!F33</f>
        <v>0</v>
      </c>
      <c r="BA99" s="129">
        <f>'05 - Kotelna na biomasu d...'!F34</f>
        <v>0</v>
      </c>
      <c r="BB99" s="129">
        <f>'05 - Kotelna na biomasu d...'!F35</f>
        <v>0</v>
      </c>
      <c r="BC99" s="129">
        <f>'05 - Kotelna na biomasu d...'!F36</f>
        <v>0</v>
      </c>
      <c r="BD99" s="131">
        <f>'05 - Kotelna na biomasu d...'!F37</f>
        <v>0</v>
      </c>
      <c r="BE99" s="7"/>
      <c r="BT99" s="132" t="s">
        <v>83</v>
      </c>
      <c r="BV99" s="132" t="s">
        <v>78</v>
      </c>
      <c r="BW99" s="132" t="s">
        <v>97</v>
      </c>
      <c r="BX99" s="132" t="s">
        <v>5</v>
      </c>
      <c r="CL99" s="132" t="s">
        <v>1</v>
      </c>
      <c r="CM99" s="132" t="s">
        <v>85</v>
      </c>
    </row>
    <row r="100" spans="1:91" s="7" customFormat="1" ht="24.75" customHeight="1">
      <c r="A100" s="120" t="s">
        <v>80</v>
      </c>
      <c r="B100" s="121"/>
      <c r="C100" s="122"/>
      <c r="D100" s="123" t="s">
        <v>98</v>
      </c>
      <c r="E100" s="123"/>
      <c r="F100" s="123"/>
      <c r="G100" s="123"/>
      <c r="H100" s="123"/>
      <c r="I100" s="124"/>
      <c r="J100" s="123" t="s">
        <v>99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'06 - Tepelné čerpadlo do 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82</v>
      </c>
      <c r="AR100" s="127"/>
      <c r="AS100" s="128">
        <v>0</v>
      </c>
      <c r="AT100" s="129">
        <f>ROUND(SUM(AV100:AW100),2)</f>
        <v>0</v>
      </c>
      <c r="AU100" s="130">
        <f>'06 - Tepelné čerpadlo do ...'!P117</f>
        <v>0</v>
      </c>
      <c r="AV100" s="129">
        <f>'06 - Tepelné čerpadlo do ...'!J33</f>
        <v>0</v>
      </c>
      <c r="AW100" s="129">
        <f>'06 - Tepelné čerpadlo do ...'!J34</f>
        <v>0</v>
      </c>
      <c r="AX100" s="129">
        <f>'06 - Tepelné čerpadlo do ...'!J35</f>
        <v>0</v>
      </c>
      <c r="AY100" s="129">
        <f>'06 - Tepelné čerpadlo do ...'!J36</f>
        <v>0</v>
      </c>
      <c r="AZ100" s="129">
        <f>'06 - Tepelné čerpadlo do ...'!F33</f>
        <v>0</v>
      </c>
      <c r="BA100" s="129">
        <f>'06 - Tepelné čerpadlo do ...'!F34</f>
        <v>0</v>
      </c>
      <c r="BB100" s="129">
        <f>'06 - Tepelné čerpadlo do ...'!F35</f>
        <v>0</v>
      </c>
      <c r="BC100" s="129">
        <f>'06 - Tepelné čerpadlo do ...'!F36</f>
        <v>0</v>
      </c>
      <c r="BD100" s="131">
        <f>'06 - Tepelné čerpadlo do ...'!F37</f>
        <v>0</v>
      </c>
      <c r="BE100" s="7"/>
      <c r="BT100" s="132" t="s">
        <v>83</v>
      </c>
      <c r="BV100" s="132" t="s">
        <v>78</v>
      </c>
      <c r="BW100" s="132" t="s">
        <v>100</v>
      </c>
      <c r="BX100" s="132" t="s">
        <v>5</v>
      </c>
      <c r="CL100" s="132" t="s">
        <v>1</v>
      </c>
      <c r="CM100" s="132" t="s">
        <v>83</v>
      </c>
    </row>
    <row r="101" spans="1:91" s="7" customFormat="1" ht="16.5" customHeight="1">
      <c r="A101" s="120" t="s">
        <v>80</v>
      </c>
      <c r="B101" s="121"/>
      <c r="C101" s="122"/>
      <c r="D101" s="123" t="s">
        <v>101</v>
      </c>
      <c r="E101" s="123"/>
      <c r="F101" s="123"/>
      <c r="G101" s="123"/>
      <c r="H101" s="123"/>
      <c r="I101" s="124"/>
      <c r="J101" s="123" t="s">
        <v>102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'07 - Vedlejší rozpočtové 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82</v>
      </c>
      <c r="AR101" s="127"/>
      <c r="AS101" s="133">
        <v>0</v>
      </c>
      <c r="AT101" s="134">
        <f>ROUND(SUM(AV101:AW101),2)</f>
        <v>0</v>
      </c>
      <c r="AU101" s="135">
        <f>'07 - Vedlejší rozpočtové ...'!P121</f>
        <v>0</v>
      </c>
      <c r="AV101" s="134">
        <f>'07 - Vedlejší rozpočtové ...'!J33</f>
        <v>0</v>
      </c>
      <c r="AW101" s="134">
        <f>'07 - Vedlejší rozpočtové ...'!J34</f>
        <v>0</v>
      </c>
      <c r="AX101" s="134">
        <f>'07 - Vedlejší rozpočtové ...'!J35</f>
        <v>0</v>
      </c>
      <c r="AY101" s="134">
        <f>'07 - Vedlejší rozpočtové ...'!J36</f>
        <v>0</v>
      </c>
      <c r="AZ101" s="134">
        <f>'07 - Vedlejší rozpočtové ...'!F33</f>
        <v>0</v>
      </c>
      <c r="BA101" s="134">
        <f>'07 - Vedlejší rozpočtové ...'!F34</f>
        <v>0</v>
      </c>
      <c r="BB101" s="134">
        <f>'07 - Vedlejší rozpočtové ...'!F35</f>
        <v>0</v>
      </c>
      <c r="BC101" s="134">
        <f>'07 - Vedlejší rozpočtové ...'!F36</f>
        <v>0</v>
      </c>
      <c r="BD101" s="136">
        <f>'07 - Vedlejší rozpočtové ...'!F37</f>
        <v>0</v>
      </c>
      <c r="BE101" s="7"/>
      <c r="BT101" s="132" t="s">
        <v>83</v>
      </c>
      <c r="BV101" s="132" t="s">
        <v>78</v>
      </c>
      <c r="BW101" s="132" t="s">
        <v>103</v>
      </c>
      <c r="BX101" s="132" t="s">
        <v>5</v>
      </c>
      <c r="CL101" s="132" t="s">
        <v>1</v>
      </c>
      <c r="CM101" s="132" t="s">
        <v>85</v>
      </c>
    </row>
    <row r="102" spans="1:57" s="2" customFormat="1" ht="30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Zateplení kulturního...'!C2" display="/"/>
    <hyperlink ref="A96" location="'02 - Zateplení bytu'!C2" display="/"/>
    <hyperlink ref="A97" location="'03 - Střecha kulturního domu'!C2" display="/"/>
    <hyperlink ref="A98" location="'04 - Střecha bytu'!C2" display="/"/>
    <hyperlink ref="A99" location="'05 - Kotelna na biomasu d...'!C2" display="/"/>
    <hyperlink ref="A100" location="'06 - Tepelné čerpadlo do ...'!C2" display="/"/>
    <hyperlink ref="A101" location="'07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Stavební úpravy kulturního domu č.p. 106 ve Velké Chyšce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ROUND((SUM(BE133:BE828)),2)</f>
        <v>0</v>
      </c>
      <c r="G33" s="39"/>
      <c r="H33" s="39"/>
      <c r="I33" s="156">
        <v>0.21</v>
      </c>
      <c r="J33" s="155">
        <f>ROUND(((SUM(BE133:BE828))*I33),2)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ROUND((SUM(BF133:BF828)),2)</f>
        <v>0</v>
      </c>
      <c r="G34" s="39"/>
      <c r="H34" s="39"/>
      <c r="I34" s="156">
        <v>0.15</v>
      </c>
      <c r="J34" s="155">
        <f>ROUND(((SUM(BF133:BF828))*I34),2)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ROUND((SUM(BG133:BG828)),2)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ROUND((SUM(BH133:BH828)),2)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ROUND((SUM(BI133:BI828)),2)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Stavební úpravy kulturního domu č.p. 106 ve Velké Chyšce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01 - Zateplení kulturního domu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Velká Chyška</v>
      </c>
      <c r="G89" s="41"/>
      <c r="H89" s="41"/>
      <c r="I89" s="33" t="s">
        <v>22</v>
      </c>
      <c r="J89" s="80" t="str">
        <f>IF(J12="","",J12)</f>
        <v>5. 2. 2021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Obec Velká Chyška</v>
      </c>
      <c r="G91" s="41"/>
      <c r="H91" s="41"/>
      <c r="I91" s="33" t="s">
        <v>30</v>
      </c>
      <c r="J91" s="37" t="str">
        <f>E21</f>
        <v>Ing. Šlechta Jan, Bc. Moravec Pavel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 hidden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113</v>
      </c>
      <c r="E98" s="189"/>
      <c r="F98" s="189"/>
      <c r="G98" s="189"/>
      <c r="H98" s="189"/>
      <c r="I98" s="189"/>
      <c r="J98" s="190">
        <f>J135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114</v>
      </c>
      <c r="E99" s="189"/>
      <c r="F99" s="189"/>
      <c r="G99" s="189"/>
      <c r="H99" s="189"/>
      <c r="I99" s="189"/>
      <c r="J99" s="190">
        <f>J151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115</v>
      </c>
      <c r="E100" s="189"/>
      <c r="F100" s="189"/>
      <c r="G100" s="189"/>
      <c r="H100" s="189"/>
      <c r="I100" s="189"/>
      <c r="J100" s="190">
        <f>J160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116</v>
      </c>
      <c r="E101" s="189"/>
      <c r="F101" s="189"/>
      <c r="G101" s="189"/>
      <c r="H101" s="189"/>
      <c r="I101" s="189"/>
      <c r="J101" s="190">
        <f>J162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117</v>
      </c>
      <c r="E102" s="189"/>
      <c r="F102" s="189"/>
      <c r="G102" s="189"/>
      <c r="H102" s="189"/>
      <c r="I102" s="189"/>
      <c r="J102" s="190">
        <f>J165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118</v>
      </c>
      <c r="E103" s="189"/>
      <c r="F103" s="189"/>
      <c r="G103" s="189"/>
      <c r="H103" s="189"/>
      <c r="I103" s="189"/>
      <c r="J103" s="190">
        <f>J559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119</v>
      </c>
      <c r="E104" s="189"/>
      <c r="F104" s="189"/>
      <c r="G104" s="189"/>
      <c r="H104" s="189"/>
      <c r="I104" s="189"/>
      <c r="J104" s="190">
        <f>J655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6"/>
      <c r="C105" s="187"/>
      <c r="D105" s="188" t="s">
        <v>120</v>
      </c>
      <c r="E105" s="189"/>
      <c r="F105" s="189"/>
      <c r="G105" s="189"/>
      <c r="H105" s="189"/>
      <c r="I105" s="189"/>
      <c r="J105" s="190">
        <f>J661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80"/>
      <c r="C106" s="181"/>
      <c r="D106" s="182" t="s">
        <v>121</v>
      </c>
      <c r="E106" s="183"/>
      <c r="F106" s="183"/>
      <c r="G106" s="183"/>
      <c r="H106" s="183"/>
      <c r="I106" s="183"/>
      <c r="J106" s="184">
        <f>J663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86"/>
      <c r="C107" s="187"/>
      <c r="D107" s="188" t="s">
        <v>122</v>
      </c>
      <c r="E107" s="189"/>
      <c r="F107" s="189"/>
      <c r="G107" s="189"/>
      <c r="H107" s="189"/>
      <c r="I107" s="189"/>
      <c r="J107" s="190">
        <f>J664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6"/>
      <c r="C108" s="187"/>
      <c r="D108" s="188" t="s">
        <v>123</v>
      </c>
      <c r="E108" s="189"/>
      <c r="F108" s="189"/>
      <c r="G108" s="189"/>
      <c r="H108" s="189"/>
      <c r="I108" s="189"/>
      <c r="J108" s="190">
        <f>J681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6"/>
      <c r="C109" s="187"/>
      <c r="D109" s="188" t="s">
        <v>124</v>
      </c>
      <c r="E109" s="189"/>
      <c r="F109" s="189"/>
      <c r="G109" s="189"/>
      <c r="H109" s="189"/>
      <c r="I109" s="189"/>
      <c r="J109" s="190">
        <f>J684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6"/>
      <c r="C110" s="187"/>
      <c r="D110" s="188" t="s">
        <v>125</v>
      </c>
      <c r="E110" s="189"/>
      <c r="F110" s="189"/>
      <c r="G110" s="189"/>
      <c r="H110" s="189"/>
      <c r="I110" s="189"/>
      <c r="J110" s="190">
        <f>J689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6"/>
      <c r="C111" s="187"/>
      <c r="D111" s="188" t="s">
        <v>126</v>
      </c>
      <c r="E111" s="189"/>
      <c r="F111" s="189"/>
      <c r="G111" s="189"/>
      <c r="H111" s="189"/>
      <c r="I111" s="189"/>
      <c r="J111" s="190">
        <f>J695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6"/>
      <c r="C112" s="187"/>
      <c r="D112" s="188" t="s">
        <v>127</v>
      </c>
      <c r="E112" s="189"/>
      <c r="F112" s="189"/>
      <c r="G112" s="189"/>
      <c r="H112" s="189"/>
      <c r="I112" s="189"/>
      <c r="J112" s="190">
        <f>J779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6"/>
      <c r="C113" s="187"/>
      <c r="D113" s="188" t="s">
        <v>128</v>
      </c>
      <c r="E113" s="189"/>
      <c r="F113" s="189"/>
      <c r="G113" s="189"/>
      <c r="H113" s="189"/>
      <c r="I113" s="189"/>
      <c r="J113" s="190">
        <f>J802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 hidden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ht="12" hidden="1"/>
    <row r="117" ht="12" hidden="1"/>
    <row r="118" ht="12" hidden="1"/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129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75" t="str">
        <f>E7</f>
        <v>Stavební úpravy kulturního domu č.p. 106 ve Velké Chyšce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105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01 - Zateplení kulturního domu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F12</f>
        <v>Velká Chyška</v>
      </c>
      <c r="G127" s="41"/>
      <c r="H127" s="41"/>
      <c r="I127" s="33" t="s">
        <v>22</v>
      </c>
      <c r="J127" s="80" t="str">
        <f>IF(J12="","",J12)</f>
        <v>5. 2. 2021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3" t="s">
        <v>24</v>
      </c>
      <c r="D129" s="41"/>
      <c r="E129" s="41"/>
      <c r="F129" s="28" t="str">
        <f>E15</f>
        <v>Obec Velká Chyška</v>
      </c>
      <c r="G129" s="41"/>
      <c r="H129" s="41"/>
      <c r="I129" s="33" t="s">
        <v>30</v>
      </c>
      <c r="J129" s="37" t="str">
        <f>E21</f>
        <v>Ing. Šlechta Jan, Bc. Moravec Pavel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IF(E18="","",E18)</f>
        <v>Vyplň údaj</v>
      </c>
      <c r="G130" s="41"/>
      <c r="H130" s="41"/>
      <c r="I130" s="33" t="s">
        <v>33</v>
      </c>
      <c r="J130" s="37" t="str">
        <f>E24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2"/>
      <c r="B132" s="193"/>
      <c r="C132" s="194" t="s">
        <v>130</v>
      </c>
      <c r="D132" s="195" t="s">
        <v>61</v>
      </c>
      <c r="E132" s="195" t="s">
        <v>57</v>
      </c>
      <c r="F132" s="195" t="s">
        <v>58</v>
      </c>
      <c r="G132" s="195" t="s">
        <v>131</v>
      </c>
      <c r="H132" s="195" t="s">
        <v>132</v>
      </c>
      <c r="I132" s="195" t="s">
        <v>133</v>
      </c>
      <c r="J132" s="196" t="s">
        <v>109</v>
      </c>
      <c r="K132" s="197" t="s">
        <v>134</v>
      </c>
      <c r="L132" s="198"/>
      <c r="M132" s="101" t="s">
        <v>1</v>
      </c>
      <c r="N132" s="102" t="s">
        <v>40</v>
      </c>
      <c r="O132" s="102" t="s">
        <v>135</v>
      </c>
      <c r="P132" s="102" t="s">
        <v>136</v>
      </c>
      <c r="Q132" s="102" t="s">
        <v>137</v>
      </c>
      <c r="R132" s="102" t="s">
        <v>138</v>
      </c>
      <c r="S132" s="102" t="s">
        <v>139</v>
      </c>
      <c r="T132" s="103" t="s">
        <v>140</v>
      </c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1:63" s="2" customFormat="1" ht="22.8" customHeight="1">
      <c r="A133" s="39"/>
      <c r="B133" s="40"/>
      <c r="C133" s="108" t="s">
        <v>141</v>
      </c>
      <c r="D133" s="41"/>
      <c r="E133" s="41"/>
      <c r="F133" s="41"/>
      <c r="G133" s="41"/>
      <c r="H133" s="41"/>
      <c r="I133" s="41"/>
      <c r="J133" s="199">
        <f>BK133</f>
        <v>0</v>
      </c>
      <c r="K133" s="41"/>
      <c r="L133" s="45"/>
      <c r="M133" s="104"/>
      <c r="N133" s="200"/>
      <c r="O133" s="105"/>
      <c r="P133" s="201">
        <f>P134+P663</f>
        <v>0</v>
      </c>
      <c r="Q133" s="105"/>
      <c r="R133" s="201">
        <f>R134+R663</f>
        <v>66.57642147</v>
      </c>
      <c r="S133" s="105"/>
      <c r="T133" s="202">
        <f>T134+T663</f>
        <v>40.49861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111</v>
      </c>
      <c r="BK133" s="203">
        <f>BK134+BK663</f>
        <v>0</v>
      </c>
    </row>
    <row r="134" spans="1:63" s="12" customFormat="1" ht="25.9" customHeight="1">
      <c r="A134" s="12"/>
      <c r="B134" s="204"/>
      <c r="C134" s="205"/>
      <c r="D134" s="206" t="s">
        <v>75</v>
      </c>
      <c r="E134" s="207" t="s">
        <v>142</v>
      </c>
      <c r="F134" s="207" t="s">
        <v>143</v>
      </c>
      <c r="G134" s="205"/>
      <c r="H134" s="205"/>
      <c r="I134" s="208"/>
      <c r="J134" s="209">
        <f>BK134</f>
        <v>0</v>
      </c>
      <c r="K134" s="205"/>
      <c r="L134" s="210"/>
      <c r="M134" s="211"/>
      <c r="N134" s="212"/>
      <c r="O134" s="212"/>
      <c r="P134" s="213">
        <f>P135+P151+P160+P162+P165+P559+P655+P661</f>
        <v>0</v>
      </c>
      <c r="Q134" s="212"/>
      <c r="R134" s="213">
        <f>R135+R151+R160+R162+R165+R559+R655+R661</f>
        <v>60.03555727</v>
      </c>
      <c r="S134" s="212"/>
      <c r="T134" s="214">
        <f>T135+T151+T160+T162+T165+T559+T655+T661</f>
        <v>39.855325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83</v>
      </c>
      <c r="AT134" s="216" t="s">
        <v>75</v>
      </c>
      <c r="AU134" s="216" t="s">
        <v>76</v>
      </c>
      <c r="AY134" s="215" t="s">
        <v>144</v>
      </c>
      <c r="BK134" s="217">
        <f>BK135+BK151+BK160+BK162+BK165+BK559+BK655+BK661</f>
        <v>0</v>
      </c>
    </row>
    <row r="135" spans="1:63" s="12" customFormat="1" ht="22.8" customHeight="1">
      <c r="A135" s="12"/>
      <c r="B135" s="204"/>
      <c r="C135" s="205"/>
      <c r="D135" s="206" t="s">
        <v>75</v>
      </c>
      <c r="E135" s="218" t="s">
        <v>83</v>
      </c>
      <c r="F135" s="218" t="s">
        <v>145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SUM(P136:P150)</f>
        <v>0</v>
      </c>
      <c r="Q135" s="212"/>
      <c r="R135" s="213">
        <f>SUM(R136:R150)</f>
        <v>0</v>
      </c>
      <c r="S135" s="212"/>
      <c r="T135" s="214">
        <f>SUM(T136:T150)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83</v>
      </c>
      <c r="AT135" s="216" t="s">
        <v>75</v>
      </c>
      <c r="AU135" s="216" t="s">
        <v>83</v>
      </c>
      <c r="AY135" s="215" t="s">
        <v>144</v>
      </c>
      <c r="BK135" s="217">
        <f>SUM(BK136:BK150)</f>
        <v>0</v>
      </c>
    </row>
    <row r="136" spans="1:65" s="2" customFormat="1" ht="33" customHeight="1">
      <c r="A136" s="39"/>
      <c r="B136" s="40"/>
      <c r="C136" s="220" t="s">
        <v>83</v>
      </c>
      <c r="D136" s="220" t="s">
        <v>146</v>
      </c>
      <c r="E136" s="221" t="s">
        <v>147</v>
      </c>
      <c r="F136" s="222" t="s">
        <v>148</v>
      </c>
      <c r="G136" s="223" t="s">
        <v>149</v>
      </c>
      <c r="H136" s="224">
        <v>20.798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150</v>
      </c>
      <c r="AT136" s="232" t="s">
        <v>146</v>
      </c>
      <c r="AU136" s="232" t="s">
        <v>85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83</v>
      </c>
      <c r="BK136" s="233">
        <f>ROUND(I136*H136,2)</f>
        <v>0</v>
      </c>
      <c r="BL136" s="18" t="s">
        <v>150</v>
      </c>
      <c r="BM136" s="232" t="s">
        <v>151</v>
      </c>
    </row>
    <row r="137" spans="1:51" s="13" customFormat="1" ht="12">
      <c r="A137" s="13"/>
      <c r="B137" s="234"/>
      <c r="C137" s="235"/>
      <c r="D137" s="236" t="s">
        <v>152</v>
      </c>
      <c r="E137" s="237" t="s">
        <v>1</v>
      </c>
      <c r="F137" s="238" t="s">
        <v>153</v>
      </c>
      <c r="G137" s="235"/>
      <c r="H137" s="239">
        <v>14.688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152</v>
      </c>
      <c r="AU137" s="245" t="s">
        <v>85</v>
      </c>
      <c r="AV137" s="13" t="s">
        <v>85</v>
      </c>
      <c r="AW137" s="13" t="s">
        <v>32</v>
      </c>
      <c r="AX137" s="13" t="s">
        <v>76</v>
      </c>
      <c r="AY137" s="245" t="s">
        <v>144</v>
      </c>
    </row>
    <row r="138" spans="1:51" s="13" customFormat="1" ht="12">
      <c r="A138" s="13"/>
      <c r="B138" s="234"/>
      <c r="C138" s="235"/>
      <c r="D138" s="236" t="s">
        <v>152</v>
      </c>
      <c r="E138" s="237" t="s">
        <v>1</v>
      </c>
      <c r="F138" s="238" t="s">
        <v>154</v>
      </c>
      <c r="G138" s="235"/>
      <c r="H138" s="239">
        <v>4.56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152</v>
      </c>
      <c r="AU138" s="245" t="s">
        <v>85</v>
      </c>
      <c r="AV138" s="13" t="s">
        <v>85</v>
      </c>
      <c r="AW138" s="13" t="s">
        <v>32</v>
      </c>
      <c r="AX138" s="13" t="s">
        <v>76</v>
      </c>
      <c r="AY138" s="245" t="s">
        <v>144</v>
      </c>
    </row>
    <row r="139" spans="1:51" s="13" customFormat="1" ht="12">
      <c r="A139" s="13"/>
      <c r="B139" s="234"/>
      <c r="C139" s="235"/>
      <c r="D139" s="236" t="s">
        <v>152</v>
      </c>
      <c r="E139" s="237" t="s">
        <v>1</v>
      </c>
      <c r="F139" s="238" t="s">
        <v>155</v>
      </c>
      <c r="G139" s="235"/>
      <c r="H139" s="239">
        <v>1.55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152</v>
      </c>
      <c r="AU139" s="245" t="s">
        <v>85</v>
      </c>
      <c r="AV139" s="13" t="s">
        <v>85</v>
      </c>
      <c r="AW139" s="13" t="s">
        <v>32</v>
      </c>
      <c r="AX139" s="13" t="s">
        <v>76</v>
      </c>
      <c r="AY139" s="245" t="s">
        <v>144</v>
      </c>
    </row>
    <row r="140" spans="1:51" s="14" customFormat="1" ht="12">
      <c r="A140" s="14"/>
      <c r="B140" s="246"/>
      <c r="C140" s="247"/>
      <c r="D140" s="236" t="s">
        <v>152</v>
      </c>
      <c r="E140" s="248" t="s">
        <v>1</v>
      </c>
      <c r="F140" s="249" t="s">
        <v>156</v>
      </c>
      <c r="G140" s="247"/>
      <c r="H140" s="250">
        <v>20.798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152</v>
      </c>
      <c r="AU140" s="256" t="s">
        <v>85</v>
      </c>
      <c r="AV140" s="14" t="s">
        <v>150</v>
      </c>
      <c r="AW140" s="14" t="s">
        <v>32</v>
      </c>
      <c r="AX140" s="14" t="s">
        <v>83</v>
      </c>
      <c r="AY140" s="256" t="s">
        <v>144</v>
      </c>
    </row>
    <row r="141" spans="1:65" s="2" customFormat="1" ht="21.75" customHeight="1">
      <c r="A141" s="39"/>
      <c r="B141" s="40"/>
      <c r="C141" s="220" t="s">
        <v>85</v>
      </c>
      <c r="D141" s="220" t="s">
        <v>146</v>
      </c>
      <c r="E141" s="221" t="s">
        <v>157</v>
      </c>
      <c r="F141" s="222" t="s">
        <v>158</v>
      </c>
      <c r="G141" s="223" t="s">
        <v>149</v>
      </c>
      <c r="H141" s="224">
        <v>36.458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150</v>
      </c>
      <c r="AT141" s="232" t="s">
        <v>146</v>
      </c>
      <c r="AU141" s="232" t="s">
        <v>85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83</v>
      </c>
      <c r="BK141" s="233">
        <f>ROUND(I141*H141,2)</f>
        <v>0</v>
      </c>
      <c r="BL141" s="18" t="s">
        <v>150</v>
      </c>
      <c r="BM141" s="232" t="s">
        <v>159</v>
      </c>
    </row>
    <row r="142" spans="1:51" s="13" customFormat="1" ht="12">
      <c r="A142" s="13"/>
      <c r="B142" s="234"/>
      <c r="C142" s="235"/>
      <c r="D142" s="236" t="s">
        <v>152</v>
      </c>
      <c r="E142" s="237" t="s">
        <v>1</v>
      </c>
      <c r="F142" s="238" t="s">
        <v>160</v>
      </c>
      <c r="G142" s="235"/>
      <c r="H142" s="239">
        <v>29.458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152</v>
      </c>
      <c r="AU142" s="245" t="s">
        <v>85</v>
      </c>
      <c r="AV142" s="13" t="s">
        <v>85</v>
      </c>
      <c r="AW142" s="13" t="s">
        <v>32</v>
      </c>
      <c r="AX142" s="13" t="s">
        <v>76</v>
      </c>
      <c r="AY142" s="245" t="s">
        <v>144</v>
      </c>
    </row>
    <row r="143" spans="1:51" s="13" customFormat="1" ht="12">
      <c r="A143" s="13"/>
      <c r="B143" s="234"/>
      <c r="C143" s="235"/>
      <c r="D143" s="236" t="s">
        <v>152</v>
      </c>
      <c r="E143" s="237" t="s">
        <v>1</v>
      </c>
      <c r="F143" s="238" t="s">
        <v>161</v>
      </c>
      <c r="G143" s="235"/>
      <c r="H143" s="239">
        <v>7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152</v>
      </c>
      <c r="AU143" s="245" t="s">
        <v>85</v>
      </c>
      <c r="AV143" s="13" t="s">
        <v>85</v>
      </c>
      <c r="AW143" s="13" t="s">
        <v>32</v>
      </c>
      <c r="AX143" s="13" t="s">
        <v>76</v>
      </c>
      <c r="AY143" s="245" t="s">
        <v>144</v>
      </c>
    </row>
    <row r="144" spans="1:51" s="14" customFormat="1" ht="12">
      <c r="A144" s="14"/>
      <c r="B144" s="246"/>
      <c r="C144" s="247"/>
      <c r="D144" s="236" t="s">
        <v>152</v>
      </c>
      <c r="E144" s="248" t="s">
        <v>1</v>
      </c>
      <c r="F144" s="249" t="s">
        <v>156</v>
      </c>
      <c r="G144" s="247"/>
      <c r="H144" s="250">
        <v>36.458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152</v>
      </c>
      <c r="AU144" s="256" t="s">
        <v>85</v>
      </c>
      <c r="AV144" s="14" t="s">
        <v>150</v>
      </c>
      <c r="AW144" s="14" t="s">
        <v>32</v>
      </c>
      <c r="AX144" s="14" t="s">
        <v>83</v>
      </c>
      <c r="AY144" s="256" t="s">
        <v>144</v>
      </c>
    </row>
    <row r="145" spans="1:65" s="2" customFormat="1" ht="21.75" customHeight="1">
      <c r="A145" s="39"/>
      <c r="B145" s="40"/>
      <c r="C145" s="220" t="s">
        <v>162</v>
      </c>
      <c r="D145" s="220" t="s">
        <v>146</v>
      </c>
      <c r="E145" s="221" t="s">
        <v>163</v>
      </c>
      <c r="F145" s="222" t="s">
        <v>164</v>
      </c>
      <c r="G145" s="223" t="s">
        <v>149</v>
      </c>
      <c r="H145" s="224">
        <v>36.458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150</v>
      </c>
      <c r="AT145" s="232" t="s">
        <v>146</v>
      </c>
      <c r="AU145" s="232" t="s">
        <v>85</v>
      </c>
      <c r="AY145" s="18" t="s">
        <v>144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83</v>
      </c>
      <c r="BK145" s="233">
        <f>ROUND(I145*H145,2)</f>
        <v>0</v>
      </c>
      <c r="BL145" s="18" t="s">
        <v>150</v>
      </c>
      <c r="BM145" s="232" t="s">
        <v>165</v>
      </c>
    </row>
    <row r="146" spans="1:65" s="2" customFormat="1" ht="21.75" customHeight="1">
      <c r="A146" s="39"/>
      <c r="B146" s="40"/>
      <c r="C146" s="220" t="s">
        <v>150</v>
      </c>
      <c r="D146" s="220" t="s">
        <v>146</v>
      </c>
      <c r="E146" s="221" t="s">
        <v>166</v>
      </c>
      <c r="F146" s="222" t="s">
        <v>164</v>
      </c>
      <c r="G146" s="223" t="s">
        <v>149</v>
      </c>
      <c r="H146" s="224">
        <v>20.798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150</v>
      </c>
      <c r="AT146" s="232" t="s">
        <v>146</v>
      </c>
      <c r="AU146" s="232" t="s">
        <v>85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83</v>
      </c>
      <c r="BK146" s="233">
        <f>ROUND(I146*H146,2)</f>
        <v>0</v>
      </c>
      <c r="BL146" s="18" t="s">
        <v>150</v>
      </c>
      <c r="BM146" s="232" t="s">
        <v>167</v>
      </c>
    </row>
    <row r="147" spans="1:51" s="13" customFormat="1" ht="12">
      <c r="A147" s="13"/>
      <c r="B147" s="234"/>
      <c r="C147" s="235"/>
      <c r="D147" s="236" t="s">
        <v>152</v>
      </c>
      <c r="E147" s="237" t="s">
        <v>1</v>
      </c>
      <c r="F147" s="238" t="s">
        <v>153</v>
      </c>
      <c r="G147" s="235"/>
      <c r="H147" s="239">
        <v>14.688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152</v>
      </c>
      <c r="AU147" s="245" t="s">
        <v>85</v>
      </c>
      <c r="AV147" s="13" t="s">
        <v>85</v>
      </c>
      <c r="AW147" s="13" t="s">
        <v>32</v>
      </c>
      <c r="AX147" s="13" t="s">
        <v>76</v>
      </c>
      <c r="AY147" s="245" t="s">
        <v>144</v>
      </c>
    </row>
    <row r="148" spans="1:51" s="13" customFormat="1" ht="12">
      <c r="A148" s="13"/>
      <c r="B148" s="234"/>
      <c r="C148" s="235"/>
      <c r="D148" s="236" t="s">
        <v>152</v>
      </c>
      <c r="E148" s="237" t="s">
        <v>1</v>
      </c>
      <c r="F148" s="238" t="s">
        <v>154</v>
      </c>
      <c r="G148" s="235"/>
      <c r="H148" s="239">
        <v>4.56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152</v>
      </c>
      <c r="AU148" s="245" t="s">
        <v>85</v>
      </c>
      <c r="AV148" s="13" t="s">
        <v>85</v>
      </c>
      <c r="AW148" s="13" t="s">
        <v>32</v>
      </c>
      <c r="AX148" s="13" t="s">
        <v>76</v>
      </c>
      <c r="AY148" s="245" t="s">
        <v>144</v>
      </c>
    </row>
    <row r="149" spans="1:51" s="13" customFormat="1" ht="12">
      <c r="A149" s="13"/>
      <c r="B149" s="234"/>
      <c r="C149" s="235"/>
      <c r="D149" s="236" t="s">
        <v>152</v>
      </c>
      <c r="E149" s="237" t="s">
        <v>1</v>
      </c>
      <c r="F149" s="238" t="s">
        <v>155</v>
      </c>
      <c r="G149" s="235"/>
      <c r="H149" s="239">
        <v>1.55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152</v>
      </c>
      <c r="AU149" s="245" t="s">
        <v>85</v>
      </c>
      <c r="AV149" s="13" t="s">
        <v>85</v>
      </c>
      <c r="AW149" s="13" t="s">
        <v>32</v>
      </c>
      <c r="AX149" s="13" t="s">
        <v>76</v>
      </c>
      <c r="AY149" s="245" t="s">
        <v>144</v>
      </c>
    </row>
    <row r="150" spans="1:51" s="14" customFormat="1" ht="12">
      <c r="A150" s="14"/>
      <c r="B150" s="246"/>
      <c r="C150" s="247"/>
      <c r="D150" s="236" t="s">
        <v>152</v>
      </c>
      <c r="E150" s="248" t="s">
        <v>1</v>
      </c>
      <c r="F150" s="249" t="s">
        <v>156</v>
      </c>
      <c r="G150" s="247"/>
      <c r="H150" s="250">
        <v>20.798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152</v>
      </c>
      <c r="AU150" s="256" t="s">
        <v>85</v>
      </c>
      <c r="AV150" s="14" t="s">
        <v>150</v>
      </c>
      <c r="AW150" s="14" t="s">
        <v>32</v>
      </c>
      <c r="AX150" s="14" t="s">
        <v>83</v>
      </c>
      <c r="AY150" s="256" t="s">
        <v>144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85</v>
      </c>
      <c r="F151" s="218" t="s">
        <v>168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SUM(P152:P159)</f>
        <v>0</v>
      </c>
      <c r="Q151" s="212"/>
      <c r="R151" s="213">
        <f>SUM(R152:R159)</f>
        <v>12.755818899999998</v>
      </c>
      <c r="S151" s="212"/>
      <c r="T151" s="214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83</v>
      </c>
      <c r="AT151" s="216" t="s">
        <v>75</v>
      </c>
      <c r="AU151" s="216" t="s">
        <v>83</v>
      </c>
      <c r="AY151" s="215" t="s">
        <v>144</v>
      </c>
      <c r="BK151" s="217">
        <f>SUM(BK152:BK159)</f>
        <v>0</v>
      </c>
    </row>
    <row r="152" spans="1:65" s="2" customFormat="1" ht="16.5" customHeight="1">
      <c r="A152" s="39"/>
      <c r="B152" s="40"/>
      <c r="C152" s="220" t="s">
        <v>169</v>
      </c>
      <c r="D152" s="220" t="s">
        <v>146</v>
      </c>
      <c r="E152" s="221" t="s">
        <v>170</v>
      </c>
      <c r="F152" s="222" t="s">
        <v>171</v>
      </c>
      <c r="G152" s="223" t="s">
        <v>149</v>
      </c>
      <c r="H152" s="224">
        <v>1.55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2.45329</v>
      </c>
      <c r="R152" s="230">
        <f>Q152*H152</f>
        <v>3.8025995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150</v>
      </c>
      <c r="AT152" s="232" t="s">
        <v>146</v>
      </c>
      <c r="AU152" s="232" t="s">
        <v>85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83</v>
      </c>
      <c r="BK152" s="233">
        <f>ROUND(I152*H152,2)</f>
        <v>0</v>
      </c>
      <c r="BL152" s="18" t="s">
        <v>150</v>
      </c>
      <c r="BM152" s="232" t="s">
        <v>172</v>
      </c>
    </row>
    <row r="153" spans="1:51" s="13" customFormat="1" ht="12">
      <c r="A153" s="13"/>
      <c r="B153" s="234"/>
      <c r="C153" s="235"/>
      <c r="D153" s="236" t="s">
        <v>152</v>
      </c>
      <c r="E153" s="237" t="s">
        <v>1</v>
      </c>
      <c r="F153" s="238" t="s">
        <v>173</v>
      </c>
      <c r="G153" s="235"/>
      <c r="H153" s="239">
        <v>1.55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152</v>
      </c>
      <c r="AU153" s="245" t="s">
        <v>85</v>
      </c>
      <c r="AV153" s="13" t="s">
        <v>85</v>
      </c>
      <c r="AW153" s="13" t="s">
        <v>32</v>
      </c>
      <c r="AX153" s="13" t="s">
        <v>83</v>
      </c>
      <c r="AY153" s="245" t="s">
        <v>144</v>
      </c>
    </row>
    <row r="154" spans="1:65" s="2" customFormat="1" ht="33" customHeight="1">
      <c r="A154" s="39"/>
      <c r="B154" s="40"/>
      <c r="C154" s="220" t="s">
        <v>174</v>
      </c>
      <c r="D154" s="220" t="s">
        <v>146</v>
      </c>
      <c r="E154" s="221" t="s">
        <v>175</v>
      </c>
      <c r="F154" s="222" t="s">
        <v>176</v>
      </c>
      <c r="G154" s="223" t="s">
        <v>177</v>
      </c>
      <c r="H154" s="224">
        <v>12.24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41</v>
      </c>
      <c r="O154" s="92"/>
      <c r="P154" s="230">
        <f>O154*H154</f>
        <v>0</v>
      </c>
      <c r="Q154" s="230">
        <v>0.71546</v>
      </c>
      <c r="R154" s="230">
        <f>Q154*H154</f>
        <v>8.7572304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150</v>
      </c>
      <c r="AT154" s="232" t="s">
        <v>146</v>
      </c>
      <c r="AU154" s="232" t="s">
        <v>85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83</v>
      </c>
      <c r="BK154" s="233">
        <f>ROUND(I154*H154,2)</f>
        <v>0</v>
      </c>
      <c r="BL154" s="18" t="s">
        <v>150</v>
      </c>
      <c r="BM154" s="232" t="s">
        <v>178</v>
      </c>
    </row>
    <row r="155" spans="1:51" s="13" customFormat="1" ht="12">
      <c r="A155" s="13"/>
      <c r="B155" s="234"/>
      <c r="C155" s="235"/>
      <c r="D155" s="236" t="s">
        <v>152</v>
      </c>
      <c r="E155" s="237" t="s">
        <v>1</v>
      </c>
      <c r="F155" s="238" t="s">
        <v>179</v>
      </c>
      <c r="G155" s="235"/>
      <c r="H155" s="239">
        <v>12.24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152</v>
      </c>
      <c r="AU155" s="245" t="s">
        <v>85</v>
      </c>
      <c r="AV155" s="13" t="s">
        <v>85</v>
      </c>
      <c r="AW155" s="13" t="s">
        <v>32</v>
      </c>
      <c r="AX155" s="13" t="s">
        <v>83</v>
      </c>
      <c r="AY155" s="245" t="s">
        <v>144</v>
      </c>
    </row>
    <row r="156" spans="1:65" s="2" customFormat="1" ht="21.75" customHeight="1">
      <c r="A156" s="39"/>
      <c r="B156" s="40"/>
      <c r="C156" s="220" t="s">
        <v>180</v>
      </c>
      <c r="D156" s="220" t="s">
        <v>146</v>
      </c>
      <c r="E156" s="221" t="s">
        <v>181</v>
      </c>
      <c r="F156" s="222" t="s">
        <v>182</v>
      </c>
      <c r="G156" s="223" t="s">
        <v>183</v>
      </c>
      <c r="H156" s="224">
        <v>0.185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1.0594</v>
      </c>
      <c r="R156" s="230">
        <f>Q156*H156</f>
        <v>0.19598899999999997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150</v>
      </c>
      <c r="AT156" s="232" t="s">
        <v>146</v>
      </c>
      <c r="AU156" s="232" t="s">
        <v>85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83</v>
      </c>
      <c r="BK156" s="233">
        <f>ROUND(I156*H156,2)</f>
        <v>0</v>
      </c>
      <c r="BL156" s="18" t="s">
        <v>150</v>
      </c>
      <c r="BM156" s="232" t="s">
        <v>184</v>
      </c>
    </row>
    <row r="157" spans="1:51" s="13" customFormat="1" ht="12">
      <c r="A157" s="13"/>
      <c r="B157" s="234"/>
      <c r="C157" s="235"/>
      <c r="D157" s="236" t="s">
        <v>152</v>
      </c>
      <c r="E157" s="237" t="s">
        <v>1</v>
      </c>
      <c r="F157" s="238" t="s">
        <v>185</v>
      </c>
      <c r="G157" s="235"/>
      <c r="H157" s="239">
        <v>0.076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152</v>
      </c>
      <c r="AU157" s="245" t="s">
        <v>85</v>
      </c>
      <c r="AV157" s="13" t="s">
        <v>85</v>
      </c>
      <c r="AW157" s="13" t="s">
        <v>32</v>
      </c>
      <c r="AX157" s="13" t="s">
        <v>76</v>
      </c>
      <c r="AY157" s="245" t="s">
        <v>144</v>
      </c>
    </row>
    <row r="158" spans="1:51" s="13" customFormat="1" ht="12">
      <c r="A158" s="13"/>
      <c r="B158" s="234"/>
      <c r="C158" s="235"/>
      <c r="D158" s="236" t="s">
        <v>152</v>
      </c>
      <c r="E158" s="237" t="s">
        <v>1</v>
      </c>
      <c r="F158" s="238" t="s">
        <v>186</v>
      </c>
      <c r="G158" s="235"/>
      <c r="H158" s="239">
        <v>0.109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152</v>
      </c>
      <c r="AU158" s="245" t="s">
        <v>85</v>
      </c>
      <c r="AV158" s="13" t="s">
        <v>85</v>
      </c>
      <c r="AW158" s="13" t="s">
        <v>32</v>
      </c>
      <c r="AX158" s="13" t="s">
        <v>76</v>
      </c>
      <c r="AY158" s="245" t="s">
        <v>144</v>
      </c>
    </row>
    <row r="159" spans="1:51" s="14" customFormat="1" ht="12">
      <c r="A159" s="14"/>
      <c r="B159" s="246"/>
      <c r="C159" s="247"/>
      <c r="D159" s="236" t="s">
        <v>152</v>
      </c>
      <c r="E159" s="248" t="s">
        <v>1</v>
      </c>
      <c r="F159" s="249" t="s">
        <v>156</v>
      </c>
      <c r="G159" s="247"/>
      <c r="H159" s="250">
        <v>0.185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152</v>
      </c>
      <c r="AU159" s="256" t="s">
        <v>85</v>
      </c>
      <c r="AV159" s="14" t="s">
        <v>150</v>
      </c>
      <c r="AW159" s="14" t="s">
        <v>32</v>
      </c>
      <c r="AX159" s="14" t="s">
        <v>83</v>
      </c>
      <c r="AY159" s="256" t="s">
        <v>144</v>
      </c>
    </row>
    <row r="160" spans="1:63" s="12" customFormat="1" ht="22.8" customHeight="1">
      <c r="A160" s="12"/>
      <c r="B160" s="204"/>
      <c r="C160" s="205"/>
      <c r="D160" s="206" t="s">
        <v>75</v>
      </c>
      <c r="E160" s="218" t="s">
        <v>162</v>
      </c>
      <c r="F160" s="218" t="s">
        <v>187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P161</f>
        <v>0</v>
      </c>
      <c r="Q160" s="212"/>
      <c r="R160" s="213">
        <f>R161</f>
        <v>2.893968</v>
      </c>
      <c r="S160" s="212"/>
      <c r="T160" s="214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83</v>
      </c>
      <c r="AT160" s="216" t="s">
        <v>75</v>
      </c>
      <c r="AU160" s="216" t="s">
        <v>83</v>
      </c>
      <c r="AY160" s="215" t="s">
        <v>144</v>
      </c>
      <c r="BK160" s="217">
        <f>BK161</f>
        <v>0</v>
      </c>
    </row>
    <row r="161" spans="1:65" s="2" customFormat="1" ht="16.5" customHeight="1">
      <c r="A161" s="39"/>
      <c r="B161" s="40"/>
      <c r="C161" s="220" t="s">
        <v>188</v>
      </c>
      <c r="D161" s="220" t="s">
        <v>146</v>
      </c>
      <c r="E161" s="221" t="s">
        <v>189</v>
      </c>
      <c r="F161" s="222" t="s">
        <v>190</v>
      </c>
      <c r="G161" s="223" t="s">
        <v>177</v>
      </c>
      <c r="H161" s="224">
        <v>20.88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41</v>
      </c>
      <c r="O161" s="92"/>
      <c r="P161" s="230">
        <f>O161*H161</f>
        <v>0</v>
      </c>
      <c r="Q161" s="230">
        <v>0.1386</v>
      </c>
      <c r="R161" s="230">
        <f>Q161*H161</f>
        <v>2.893968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150</v>
      </c>
      <c r="AT161" s="232" t="s">
        <v>146</v>
      </c>
      <c r="AU161" s="232" t="s">
        <v>85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83</v>
      </c>
      <c r="BK161" s="233">
        <f>ROUND(I161*H161,2)</f>
        <v>0</v>
      </c>
      <c r="BL161" s="18" t="s">
        <v>150</v>
      </c>
      <c r="BM161" s="232" t="s">
        <v>191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150</v>
      </c>
      <c r="F162" s="218" t="s">
        <v>192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SUM(P163:P164)</f>
        <v>0</v>
      </c>
      <c r="Q162" s="212"/>
      <c r="R162" s="213">
        <f>SUM(R163:R164)</f>
        <v>0</v>
      </c>
      <c r="S162" s="212"/>
      <c r="T162" s="214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83</v>
      </c>
      <c r="AT162" s="216" t="s">
        <v>75</v>
      </c>
      <c r="AU162" s="216" t="s">
        <v>83</v>
      </c>
      <c r="AY162" s="215" t="s">
        <v>144</v>
      </c>
      <c r="BK162" s="217">
        <f>SUM(BK163:BK164)</f>
        <v>0</v>
      </c>
    </row>
    <row r="163" spans="1:65" s="2" customFormat="1" ht="33" customHeight="1">
      <c r="A163" s="39"/>
      <c r="B163" s="40"/>
      <c r="C163" s="220" t="s">
        <v>193</v>
      </c>
      <c r="D163" s="220" t="s">
        <v>146</v>
      </c>
      <c r="E163" s="221" t="s">
        <v>194</v>
      </c>
      <c r="F163" s="222" t="s">
        <v>195</v>
      </c>
      <c r="G163" s="223" t="s">
        <v>177</v>
      </c>
      <c r="H163" s="224">
        <v>35.349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41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150</v>
      </c>
      <c r="AT163" s="232" t="s">
        <v>146</v>
      </c>
      <c r="AU163" s="232" t="s">
        <v>85</v>
      </c>
      <c r="AY163" s="18" t="s">
        <v>144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83</v>
      </c>
      <c r="BK163" s="233">
        <f>ROUND(I163*H163,2)</f>
        <v>0</v>
      </c>
      <c r="BL163" s="18" t="s">
        <v>150</v>
      </c>
      <c r="BM163" s="232" t="s">
        <v>196</v>
      </c>
    </row>
    <row r="164" spans="1:51" s="13" customFormat="1" ht="12">
      <c r="A164" s="13"/>
      <c r="B164" s="234"/>
      <c r="C164" s="235"/>
      <c r="D164" s="236" t="s">
        <v>152</v>
      </c>
      <c r="E164" s="237" t="s">
        <v>1</v>
      </c>
      <c r="F164" s="238" t="s">
        <v>197</v>
      </c>
      <c r="G164" s="235"/>
      <c r="H164" s="239">
        <v>35.349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152</v>
      </c>
      <c r="AU164" s="245" t="s">
        <v>85</v>
      </c>
      <c r="AV164" s="13" t="s">
        <v>85</v>
      </c>
      <c r="AW164" s="13" t="s">
        <v>32</v>
      </c>
      <c r="AX164" s="13" t="s">
        <v>83</v>
      </c>
      <c r="AY164" s="245" t="s">
        <v>144</v>
      </c>
    </row>
    <row r="165" spans="1:63" s="12" customFormat="1" ht="22.8" customHeight="1">
      <c r="A165" s="12"/>
      <c r="B165" s="204"/>
      <c r="C165" s="205"/>
      <c r="D165" s="206" t="s">
        <v>75</v>
      </c>
      <c r="E165" s="218" t="s">
        <v>174</v>
      </c>
      <c r="F165" s="218" t="s">
        <v>198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SUM(P166:P558)</f>
        <v>0</v>
      </c>
      <c r="Q165" s="212"/>
      <c r="R165" s="213">
        <f>SUM(R166:R558)</f>
        <v>44.37427757</v>
      </c>
      <c r="S165" s="212"/>
      <c r="T165" s="214">
        <f>SUM(T166:T558)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83</v>
      </c>
      <c r="AT165" s="216" t="s">
        <v>75</v>
      </c>
      <c r="AU165" s="216" t="s">
        <v>83</v>
      </c>
      <c r="AY165" s="215" t="s">
        <v>144</v>
      </c>
      <c r="BK165" s="217">
        <f>SUM(BK166:BK558)</f>
        <v>0</v>
      </c>
    </row>
    <row r="166" spans="1:65" s="2" customFormat="1" ht="21.75" customHeight="1">
      <c r="A166" s="39"/>
      <c r="B166" s="40"/>
      <c r="C166" s="220" t="s">
        <v>199</v>
      </c>
      <c r="D166" s="220" t="s">
        <v>146</v>
      </c>
      <c r="E166" s="221" t="s">
        <v>200</v>
      </c>
      <c r="F166" s="222" t="s">
        <v>201</v>
      </c>
      <c r="G166" s="223" t="s">
        <v>177</v>
      </c>
      <c r="H166" s="224">
        <v>82.475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41</v>
      </c>
      <c r="O166" s="92"/>
      <c r="P166" s="230">
        <f>O166*H166</f>
        <v>0</v>
      </c>
      <c r="Q166" s="230">
        <v>0.03358</v>
      </c>
      <c r="R166" s="230">
        <f>Q166*H166</f>
        <v>2.7695104999999995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150</v>
      </c>
      <c r="AT166" s="232" t="s">
        <v>146</v>
      </c>
      <c r="AU166" s="232" t="s">
        <v>85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83</v>
      </c>
      <c r="BK166" s="233">
        <f>ROUND(I166*H166,2)</f>
        <v>0</v>
      </c>
      <c r="BL166" s="18" t="s">
        <v>150</v>
      </c>
      <c r="BM166" s="232" t="s">
        <v>202</v>
      </c>
    </row>
    <row r="167" spans="1:51" s="15" customFormat="1" ht="12">
      <c r="A167" s="15"/>
      <c r="B167" s="257"/>
      <c r="C167" s="258"/>
      <c r="D167" s="236" t="s">
        <v>152</v>
      </c>
      <c r="E167" s="259" t="s">
        <v>1</v>
      </c>
      <c r="F167" s="260" t="s">
        <v>203</v>
      </c>
      <c r="G167" s="258"/>
      <c r="H167" s="259" t="s">
        <v>1</v>
      </c>
      <c r="I167" s="261"/>
      <c r="J167" s="258"/>
      <c r="K167" s="258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152</v>
      </c>
      <c r="AU167" s="266" t="s">
        <v>85</v>
      </c>
      <c r="AV167" s="15" t="s">
        <v>83</v>
      </c>
      <c r="AW167" s="15" t="s">
        <v>32</v>
      </c>
      <c r="AX167" s="15" t="s">
        <v>76</v>
      </c>
      <c r="AY167" s="266" t="s">
        <v>144</v>
      </c>
    </row>
    <row r="168" spans="1:51" s="13" customFormat="1" ht="12">
      <c r="A168" s="13"/>
      <c r="B168" s="234"/>
      <c r="C168" s="235"/>
      <c r="D168" s="236" t="s">
        <v>152</v>
      </c>
      <c r="E168" s="237" t="s">
        <v>1</v>
      </c>
      <c r="F168" s="238" t="s">
        <v>204</v>
      </c>
      <c r="G168" s="235"/>
      <c r="H168" s="239">
        <v>4.05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152</v>
      </c>
      <c r="AU168" s="245" t="s">
        <v>85</v>
      </c>
      <c r="AV168" s="13" t="s">
        <v>85</v>
      </c>
      <c r="AW168" s="13" t="s">
        <v>32</v>
      </c>
      <c r="AX168" s="13" t="s">
        <v>76</v>
      </c>
      <c r="AY168" s="245" t="s">
        <v>144</v>
      </c>
    </row>
    <row r="169" spans="1:51" s="13" customFormat="1" ht="12">
      <c r="A169" s="13"/>
      <c r="B169" s="234"/>
      <c r="C169" s="235"/>
      <c r="D169" s="236" t="s">
        <v>152</v>
      </c>
      <c r="E169" s="237" t="s">
        <v>1</v>
      </c>
      <c r="F169" s="238" t="s">
        <v>205</v>
      </c>
      <c r="G169" s="235"/>
      <c r="H169" s="239">
        <v>2.16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152</v>
      </c>
      <c r="AU169" s="245" t="s">
        <v>85</v>
      </c>
      <c r="AV169" s="13" t="s">
        <v>85</v>
      </c>
      <c r="AW169" s="13" t="s">
        <v>32</v>
      </c>
      <c r="AX169" s="13" t="s">
        <v>76</v>
      </c>
      <c r="AY169" s="245" t="s">
        <v>144</v>
      </c>
    </row>
    <row r="170" spans="1:51" s="13" customFormat="1" ht="12">
      <c r="A170" s="13"/>
      <c r="B170" s="234"/>
      <c r="C170" s="235"/>
      <c r="D170" s="236" t="s">
        <v>152</v>
      </c>
      <c r="E170" s="237" t="s">
        <v>1</v>
      </c>
      <c r="F170" s="238" t="s">
        <v>206</v>
      </c>
      <c r="G170" s="235"/>
      <c r="H170" s="239">
        <v>0.9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152</v>
      </c>
      <c r="AU170" s="245" t="s">
        <v>85</v>
      </c>
      <c r="AV170" s="13" t="s">
        <v>85</v>
      </c>
      <c r="AW170" s="13" t="s">
        <v>32</v>
      </c>
      <c r="AX170" s="13" t="s">
        <v>76</v>
      </c>
      <c r="AY170" s="245" t="s">
        <v>144</v>
      </c>
    </row>
    <row r="171" spans="1:51" s="13" customFormat="1" ht="12">
      <c r="A171" s="13"/>
      <c r="B171" s="234"/>
      <c r="C171" s="235"/>
      <c r="D171" s="236" t="s">
        <v>152</v>
      </c>
      <c r="E171" s="237" t="s">
        <v>1</v>
      </c>
      <c r="F171" s="238" t="s">
        <v>207</v>
      </c>
      <c r="G171" s="235"/>
      <c r="H171" s="239">
        <v>3.96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152</v>
      </c>
      <c r="AU171" s="245" t="s">
        <v>85</v>
      </c>
      <c r="AV171" s="13" t="s">
        <v>85</v>
      </c>
      <c r="AW171" s="13" t="s">
        <v>32</v>
      </c>
      <c r="AX171" s="13" t="s">
        <v>76</v>
      </c>
      <c r="AY171" s="245" t="s">
        <v>144</v>
      </c>
    </row>
    <row r="172" spans="1:51" s="13" customFormat="1" ht="12">
      <c r="A172" s="13"/>
      <c r="B172" s="234"/>
      <c r="C172" s="235"/>
      <c r="D172" s="236" t="s">
        <v>152</v>
      </c>
      <c r="E172" s="237" t="s">
        <v>1</v>
      </c>
      <c r="F172" s="238" t="s">
        <v>208</v>
      </c>
      <c r="G172" s="235"/>
      <c r="H172" s="239">
        <v>5.4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152</v>
      </c>
      <c r="AU172" s="245" t="s">
        <v>85</v>
      </c>
      <c r="AV172" s="13" t="s">
        <v>85</v>
      </c>
      <c r="AW172" s="13" t="s">
        <v>32</v>
      </c>
      <c r="AX172" s="13" t="s">
        <v>76</v>
      </c>
      <c r="AY172" s="245" t="s">
        <v>144</v>
      </c>
    </row>
    <row r="173" spans="1:51" s="13" customFormat="1" ht="12">
      <c r="A173" s="13"/>
      <c r="B173" s="234"/>
      <c r="C173" s="235"/>
      <c r="D173" s="236" t="s">
        <v>152</v>
      </c>
      <c r="E173" s="237" t="s">
        <v>1</v>
      </c>
      <c r="F173" s="238" t="s">
        <v>209</v>
      </c>
      <c r="G173" s="235"/>
      <c r="H173" s="239">
        <v>1.8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152</v>
      </c>
      <c r="AU173" s="245" t="s">
        <v>85</v>
      </c>
      <c r="AV173" s="13" t="s">
        <v>85</v>
      </c>
      <c r="AW173" s="13" t="s">
        <v>32</v>
      </c>
      <c r="AX173" s="13" t="s">
        <v>76</v>
      </c>
      <c r="AY173" s="245" t="s">
        <v>144</v>
      </c>
    </row>
    <row r="174" spans="1:51" s="13" customFormat="1" ht="12">
      <c r="A174" s="13"/>
      <c r="B174" s="234"/>
      <c r="C174" s="235"/>
      <c r="D174" s="236" t="s">
        <v>152</v>
      </c>
      <c r="E174" s="237" t="s">
        <v>1</v>
      </c>
      <c r="F174" s="238" t="s">
        <v>210</v>
      </c>
      <c r="G174" s="235"/>
      <c r="H174" s="239">
        <v>0.93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152</v>
      </c>
      <c r="AU174" s="245" t="s">
        <v>85</v>
      </c>
      <c r="AV174" s="13" t="s">
        <v>85</v>
      </c>
      <c r="AW174" s="13" t="s">
        <v>32</v>
      </c>
      <c r="AX174" s="13" t="s">
        <v>76</v>
      </c>
      <c r="AY174" s="245" t="s">
        <v>144</v>
      </c>
    </row>
    <row r="175" spans="1:51" s="13" customFormat="1" ht="12">
      <c r="A175" s="13"/>
      <c r="B175" s="234"/>
      <c r="C175" s="235"/>
      <c r="D175" s="236" t="s">
        <v>152</v>
      </c>
      <c r="E175" s="237" t="s">
        <v>1</v>
      </c>
      <c r="F175" s="238" t="s">
        <v>211</v>
      </c>
      <c r="G175" s="235"/>
      <c r="H175" s="239">
        <v>1.02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152</v>
      </c>
      <c r="AU175" s="245" t="s">
        <v>85</v>
      </c>
      <c r="AV175" s="13" t="s">
        <v>85</v>
      </c>
      <c r="AW175" s="13" t="s">
        <v>32</v>
      </c>
      <c r="AX175" s="13" t="s">
        <v>76</v>
      </c>
      <c r="AY175" s="245" t="s">
        <v>144</v>
      </c>
    </row>
    <row r="176" spans="1:51" s="13" customFormat="1" ht="12">
      <c r="A176" s="13"/>
      <c r="B176" s="234"/>
      <c r="C176" s="235"/>
      <c r="D176" s="236" t="s">
        <v>152</v>
      </c>
      <c r="E176" s="237" t="s">
        <v>1</v>
      </c>
      <c r="F176" s="238" t="s">
        <v>212</v>
      </c>
      <c r="G176" s="235"/>
      <c r="H176" s="239">
        <v>4.95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152</v>
      </c>
      <c r="AU176" s="245" t="s">
        <v>85</v>
      </c>
      <c r="AV176" s="13" t="s">
        <v>85</v>
      </c>
      <c r="AW176" s="13" t="s">
        <v>32</v>
      </c>
      <c r="AX176" s="13" t="s">
        <v>76</v>
      </c>
      <c r="AY176" s="245" t="s">
        <v>144</v>
      </c>
    </row>
    <row r="177" spans="1:51" s="13" customFormat="1" ht="12">
      <c r="A177" s="13"/>
      <c r="B177" s="234"/>
      <c r="C177" s="235"/>
      <c r="D177" s="236" t="s">
        <v>152</v>
      </c>
      <c r="E177" s="237" t="s">
        <v>1</v>
      </c>
      <c r="F177" s="238" t="s">
        <v>213</v>
      </c>
      <c r="G177" s="235"/>
      <c r="H177" s="239">
        <v>6.36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152</v>
      </c>
      <c r="AU177" s="245" t="s">
        <v>85</v>
      </c>
      <c r="AV177" s="13" t="s">
        <v>85</v>
      </c>
      <c r="AW177" s="13" t="s">
        <v>32</v>
      </c>
      <c r="AX177" s="13" t="s">
        <v>76</v>
      </c>
      <c r="AY177" s="245" t="s">
        <v>144</v>
      </c>
    </row>
    <row r="178" spans="1:51" s="13" customFormat="1" ht="12">
      <c r="A178" s="13"/>
      <c r="B178" s="234"/>
      <c r="C178" s="235"/>
      <c r="D178" s="236" t="s">
        <v>152</v>
      </c>
      <c r="E178" s="237" t="s">
        <v>1</v>
      </c>
      <c r="F178" s="238" t="s">
        <v>214</v>
      </c>
      <c r="G178" s="235"/>
      <c r="H178" s="239">
        <v>1.8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152</v>
      </c>
      <c r="AU178" s="245" t="s">
        <v>85</v>
      </c>
      <c r="AV178" s="13" t="s">
        <v>85</v>
      </c>
      <c r="AW178" s="13" t="s">
        <v>32</v>
      </c>
      <c r="AX178" s="13" t="s">
        <v>76</v>
      </c>
      <c r="AY178" s="245" t="s">
        <v>144</v>
      </c>
    </row>
    <row r="179" spans="1:51" s="13" customFormat="1" ht="12">
      <c r="A179" s="13"/>
      <c r="B179" s="234"/>
      <c r="C179" s="235"/>
      <c r="D179" s="236" t="s">
        <v>152</v>
      </c>
      <c r="E179" s="237" t="s">
        <v>1</v>
      </c>
      <c r="F179" s="238" t="s">
        <v>215</v>
      </c>
      <c r="G179" s="235"/>
      <c r="H179" s="239">
        <v>5.4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152</v>
      </c>
      <c r="AU179" s="245" t="s">
        <v>85</v>
      </c>
      <c r="AV179" s="13" t="s">
        <v>85</v>
      </c>
      <c r="AW179" s="13" t="s">
        <v>32</v>
      </c>
      <c r="AX179" s="13" t="s">
        <v>76</v>
      </c>
      <c r="AY179" s="245" t="s">
        <v>144</v>
      </c>
    </row>
    <row r="180" spans="1:51" s="13" customFormat="1" ht="12">
      <c r="A180" s="13"/>
      <c r="B180" s="234"/>
      <c r="C180" s="235"/>
      <c r="D180" s="236" t="s">
        <v>152</v>
      </c>
      <c r="E180" s="237" t="s">
        <v>1</v>
      </c>
      <c r="F180" s="238" t="s">
        <v>216</v>
      </c>
      <c r="G180" s="235"/>
      <c r="H180" s="239">
        <v>4.98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152</v>
      </c>
      <c r="AU180" s="245" t="s">
        <v>85</v>
      </c>
      <c r="AV180" s="13" t="s">
        <v>85</v>
      </c>
      <c r="AW180" s="13" t="s">
        <v>32</v>
      </c>
      <c r="AX180" s="13" t="s">
        <v>76</v>
      </c>
      <c r="AY180" s="245" t="s">
        <v>144</v>
      </c>
    </row>
    <row r="181" spans="1:51" s="13" customFormat="1" ht="12">
      <c r="A181" s="13"/>
      <c r="B181" s="234"/>
      <c r="C181" s="235"/>
      <c r="D181" s="236" t="s">
        <v>152</v>
      </c>
      <c r="E181" s="237" t="s">
        <v>1</v>
      </c>
      <c r="F181" s="238" t="s">
        <v>217</v>
      </c>
      <c r="G181" s="235"/>
      <c r="H181" s="239">
        <v>8.04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152</v>
      </c>
      <c r="AU181" s="245" t="s">
        <v>85</v>
      </c>
      <c r="AV181" s="13" t="s">
        <v>85</v>
      </c>
      <c r="AW181" s="13" t="s">
        <v>32</v>
      </c>
      <c r="AX181" s="13" t="s">
        <v>76</v>
      </c>
      <c r="AY181" s="245" t="s">
        <v>144</v>
      </c>
    </row>
    <row r="182" spans="1:51" s="13" customFormat="1" ht="12">
      <c r="A182" s="13"/>
      <c r="B182" s="234"/>
      <c r="C182" s="235"/>
      <c r="D182" s="236" t="s">
        <v>152</v>
      </c>
      <c r="E182" s="237" t="s">
        <v>1</v>
      </c>
      <c r="F182" s="238" t="s">
        <v>218</v>
      </c>
      <c r="G182" s="235"/>
      <c r="H182" s="239">
        <v>5.67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152</v>
      </c>
      <c r="AU182" s="245" t="s">
        <v>85</v>
      </c>
      <c r="AV182" s="13" t="s">
        <v>85</v>
      </c>
      <c r="AW182" s="13" t="s">
        <v>32</v>
      </c>
      <c r="AX182" s="13" t="s">
        <v>76</v>
      </c>
      <c r="AY182" s="245" t="s">
        <v>144</v>
      </c>
    </row>
    <row r="183" spans="1:51" s="13" customFormat="1" ht="12">
      <c r="A183" s="13"/>
      <c r="B183" s="234"/>
      <c r="C183" s="235"/>
      <c r="D183" s="236" t="s">
        <v>152</v>
      </c>
      <c r="E183" s="237" t="s">
        <v>1</v>
      </c>
      <c r="F183" s="238" t="s">
        <v>219</v>
      </c>
      <c r="G183" s="235"/>
      <c r="H183" s="239">
        <v>2.86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152</v>
      </c>
      <c r="AU183" s="245" t="s">
        <v>85</v>
      </c>
      <c r="AV183" s="13" t="s">
        <v>85</v>
      </c>
      <c r="AW183" s="13" t="s">
        <v>32</v>
      </c>
      <c r="AX183" s="13" t="s">
        <v>76</v>
      </c>
      <c r="AY183" s="245" t="s">
        <v>144</v>
      </c>
    </row>
    <row r="184" spans="1:51" s="13" customFormat="1" ht="12">
      <c r="A184" s="13"/>
      <c r="B184" s="234"/>
      <c r="C184" s="235"/>
      <c r="D184" s="236" t="s">
        <v>152</v>
      </c>
      <c r="E184" s="237" t="s">
        <v>1</v>
      </c>
      <c r="F184" s="238" t="s">
        <v>220</v>
      </c>
      <c r="G184" s="235"/>
      <c r="H184" s="239">
        <v>2.86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152</v>
      </c>
      <c r="AU184" s="245" t="s">
        <v>85</v>
      </c>
      <c r="AV184" s="13" t="s">
        <v>85</v>
      </c>
      <c r="AW184" s="13" t="s">
        <v>32</v>
      </c>
      <c r="AX184" s="13" t="s">
        <v>76</v>
      </c>
      <c r="AY184" s="245" t="s">
        <v>144</v>
      </c>
    </row>
    <row r="185" spans="1:51" s="13" customFormat="1" ht="12">
      <c r="A185" s="13"/>
      <c r="B185" s="234"/>
      <c r="C185" s="235"/>
      <c r="D185" s="236" t="s">
        <v>152</v>
      </c>
      <c r="E185" s="237" t="s">
        <v>1</v>
      </c>
      <c r="F185" s="238" t="s">
        <v>221</v>
      </c>
      <c r="G185" s="235"/>
      <c r="H185" s="239">
        <v>2.86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152</v>
      </c>
      <c r="AU185" s="245" t="s">
        <v>85</v>
      </c>
      <c r="AV185" s="13" t="s">
        <v>85</v>
      </c>
      <c r="AW185" s="13" t="s">
        <v>32</v>
      </c>
      <c r="AX185" s="13" t="s">
        <v>76</v>
      </c>
      <c r="AY185" s="245" t="s">
        <v>144</v>
      </c>
    </row>
    <row r="186" spans="1:51" s="13" customFormat="1" ht="12">
      <c r="A186" s="13"/>
      <c r="B186" s="234"/>
      <c r="C186" s="235"/>
      <c r="D186" s="236" t="s">
        <v>152</v>
      </c>
      <c r="E186" s="237" t="s">
        <v>1</v>
      </c>
      <c r="F186" s="238" t="s">
        <v>222</v>
      </c>
      <c r="G186" s="235"/>
      <c r="H186" s="239">
        <v>3.06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152</v>
      </c>
      <c r="AU186" s="245" t="s">
        <v>85</v>
      </c>
      <c r="AV186" s="13" t="s">
        <v>85</v>
      </c>
      <c r="AW186" s="13" t="s">
        <v>32</v>
      </c>
      <c r="AX186" s="13" t="s">
        <v>76</v>
      </c>
      <c r="AY186" s="245" t="s">
        <v>144</v>
      </c>
    </row>
    <row r="187" spans="1:51" s="13" customFormat="1" ht="12">
      <c r="A187" s="13"/>
      <c r="B187" s="234"/>
      <c r="C187" s="235"/>
      <c r="D187" s="236" t="s">
        <v>152</v>
      </c>
      <c r="E187" s="237" t="s">
        <v>1</v>
      </c>
      <c r="F187" s="238" t="s">
        <v>223</v>
      </c>
      <c r="G187" s="235"/>
      <c r="H187" s="239">
        <v>3.04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152</v>
      </c>
      <c r="AU187" s="245" t="s">
        <v>85</v>
      </c>
      <c r="AV187" s="13" t="s">
        <v>85</v>
      </c>
      <c r="AW187" s="13" t="s">
        <v>32</v>
      </c>
      <c r="AX187" s="13" t="s">
        <v>76</v>
      </c>
      <c r="AY187" s="245" t="s">
        <v>144</v>
      </c>
    </row>
    <row r="188" spans="1:51" s="13" customFormat="1" ht="12">
      <c r="A188" s="13"/>
      <c r="B188" s="234"/>
      <c r="C188" s="235"/>
      <c r="D188" s="236" t="s">
        <v>152</v>
      </c>
      <c r="E188" s="237" t="s">
        <v>1</v>
      </c>
      <c r="F188" s="238" t="s">
        <v>224</v>
      </c>
      <c r="G188" s="235"/>
      <c r="H188" s="239">
        <v>10.375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152</v>
      </c>
      <c r="AU188" s="245" t="s">
        <v>85</v>
      </c>
      <c r="AV188" s="13" t="s">
        <v>85</v>
      </c>
      <c r="AW188" s="13" t="s">
        <v>32</v>
      </c>
      <c r="AX188" s="13" t="s">
        <v>76</v>
      </c>
      <c r="AY188" s="245" t="s">
        <v>144</v>
      </c>
    </row>
    <row r="189" spans="1:51" s="14" customFormat="1" ht="12">
      <c r="A189" s="14"/>
      <c r="B189" s="246"/>
      <c r="C189" s="247"/>
      <c r="D189" s="236" t="s">
        <v>152</v>
      </c>
      <c r="E189" s="248" t="s">
        <v>1</v>
      </c>
      <c r="F189" s="249" t="s">
        <v>156</v>
      </c>
      <c r="G189" s="247"/>
      <c r="H189" s="250">
        <v>82.475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152</v>
      </c>
      <c r="AU189" s="256" t="s">
        <v>85</v>
      </c>
      <c r="AV189" s="14" t="s">
        <v>150</v>
      </c>
      <c r="AW189" s="14" t="s">
        <v>32</v>
      </c>
      <c r="AX189" s="14" t="s">
        <v>83</v>
      </c>
      <c r="AY189" s="256" t="s">
        <v>144</v>
      </c>
    </row>
    <row r="190" spans="1:65" s="2" customFormat="1" ht="16.5" customHeight="1">
      <c r="A190" s="39"/>
      <c r="B190" s="40"/>
      <c r="C190" s="220" t="s">
        <v>225</v>
      </c>
      <c r="D190" s="220" t="s">
        <v>146</v>
      </c>
      <c r="E190" s="221" t="s">
        <v>226</v>
      </c>
      <c r="F190" s="222" t="s">
        <v>227</v>
      </c>
      <c r="G190" s="223" t="s">
        <v>177</v>
      </c>
      <c r="H190" s="224">
        <v>235.66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41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150</v>
      </c>
      <c r="AT190" s="232" t="s">
        <v>146</v>
      </c>
      <c r="AU190" s="232" t="s">
        <v>85</v>
      </c>
      <c r="AY190" s="18" t="s">
        <v>144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83</v>
      </c>
      <c r="BK190" s="233">
        <f>ROUND(I190*H190,2)</f>
        <v>0</v>
      </c>
      <c r="BL190" s="18" t="s">
        <v>150</v>
      </c>
      <c r="BM190" s="232" t="s">
        <v>228</v>
      </c>
    </row>
    <row r="191" spans="1:51" s="13" customFormat="1" ht="12">
      <c r="A191" s="13"/>
      <c r="B191" s="234"/>
      <c r="C191" s="235"/>
      <c r="D191" s="236" t="s">
        <v>152</v>
      </c>
      <c r="E191" s="237" t="s">
        <v>1</v>
      </c>
      <c r="F191" s="238" t="s">
        <v>229</v>
      </c>
      <c r="G191" s="235"/>
      <c r="H191" s="239">
        <v>235.66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152</v>
      </c>
      <c r="AU191" s="245" t="s">
        <v>85</v>
      </c>
      <c r="AV191" s="13" t="s">
        <v>85</v>
      </c>
      <c r="AW191" s="13" t="s">
        <v>32</v>
      </c>
      <c r="AX191" s="13" t="s">
        <v>83</v>
      </c>
      <c r="AY191" s="245" t="s">
        <v>144</v>
      </c>
    </row>
    <row r="192" spans="1:65" s="2" customFormat="1" ht="21.75" customHeight="1">
      <c r="A192" s="39"/>
      <c r="B192" s="40"/>
      <c r="C192" s="220" t="s">
        <v>230</v>
      </c>
      <c r="D192" s="220" t="s">
        <v>146</v>
      </c>
      <c r="E192" s="221" t="s">
        <v>231</v>
      </c>
      <c r="F192" s="222" t="s">
        <v>232</v>
      </c>
      <c r="G192" s="223" t="s">
        <v>177</v>
      </c>
      <c r="H192" s="224">
        <v>136.53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41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150</v>
      </c>
      <c r="AT192" s="232" t="s">
        <v>146</v>
      </c>
      <c r="AU192" s="232" t="s">
        <v>85</v>
      </c>
      <c r="AY192" s="18" t="s">
        <v>144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83</v>
      </c>
      <c r="BK192" s="233">
        <f>ROUND(I192*H192,2)</f>
        <v>0</v>
      </c>
      <c r="BL192" s="18" t="s">
        <v>150</v>
      </c>
      <c r="BM192" s="232" t="s">
        <v>233</v>
      </c>
    </row>
    <row r="193" spans="1:51" s="13" customFormat="1" ht="12">
      <c r="A193" s="13"/>
      <c r="B193" s="234"/>
      <c r="C193" s="235"/>
      <c r="D193" s="236" t="s">
        <v>152</v>
      </c>
      <c r="E193" s="237" t="s">
        <v>1</v>
      </c>
      <c r="F193" s="238" t="s">
        <v>234</v>
      </c>
      <c r="G193" s="235"/>
      <c r="H193" s="239">
        <v>136.53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152</v>
      </c>
      <c r="AU193" s="245" t="s">
        <v>85</v>
      </c>
      <c r="AV193" s="13" t="s">
        <v>85</v>
      </c>
      <c r="AW193" s="13" t="s">
        <v>32</v>
      </c>
      <c r="AX193" s="13" t="s">
        <v>83</v>
      </c>
      <c r="AY193" s="245" t="s">
        <v>144</v>
      </c>
    </row>
    <row r="194" spans="1:65" s="2" customFormat="1" ht="21.75" customHeight="1">
      <c r="A194" s="39"/>
      <c r="B194" s="40"/>
      <c r="C194" s="220" t="s">
        <v>235</v>
      </c>
      <c r="D194" s="220" t="s">
        <v>146</v>
      </c>
      <c r="E194" s="221" t="s">
        <v>236</v>
      </c>
      <c r="F194" s="222" t="s">
        <v>237</v>
      </c>
      <c r="G194" s="223" t="s">
        <v>238</v>
      </c>
      <c r="H194" s="224">
        <v>221.2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41</v>
      </c>
      <c r="O194" s="92"/>
      <c r="P194" s="230">
        <f>O194*H194</f>
        <v>0</v>
      </c>
      <c r="Q194" s="230">
        <v>0.0015</v>
      </c>
      <c r="R194" s="230">
        <f>Q194*H194</f>
        <v>0.3318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150</v>
      </c>
      <c r="AT194" s="232" t="s">
        <v>146</v>
      </c>
      <c r="AU194" s="232" t="s">
        <v>85</v>
      </c>
      <c r="AY194" s="18" t="s">
        <v>144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83</v>
      </c>
      <c r="BK194" s="233">
        <f>ROUND(I194*H194,2)</f>
        <v>0</v>
      </c>
      <c r="BL194" s="18" t="s">
        <v>150</v>
      </c>
      <c r="BM194" s="232" t="s">
        <v>239</v>
      </c>
    </row>
    <row r="195" spans="1:51" s="15" customFormat="1" ht="12">
      <c r="A195" s="15"/>
      <c r="B195" s="257"/>
      <c r="C195" s="258"/>
      <c r="D195" s="236" t="s">
        <v>152</v>
      </c>
      <c r="E195" s="259" t="s">
        <v>1</v>
      </c>
      <c r="F195" s="260" t="s">
        <v>203</v>
      </c>
      <c r="G195" s="258"/>
      <c r="H195" s="259" t="s">
        <v>1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6" t="s">
        <v>152</v>
      </c>
      <c r="AU195" s="266" t="s">
        <v>85</v>
      </c>
      <c r="AV195" s="15" t="s">
        <v>83</v>
      </c>
      <c r="AW195" s="15" t="s">
        <v>32</v>
      </c>
      <c r="AX195" s="15" t="s">
        <v>76</v>
      </c>
      <c r="AY195" s="266" t="s">
        <v>144</v>
      </c>
    </row>
    <row r="196" spans="1:51" s="13" customFormat="1" ht="12">
      <c r="A196" s="13"/>
      <c r="B196" s="234"/>
      <c r="C196" s="235"/>
      <c r="D196" s="236" t="s">
        <v>152</v>
      </c>
      <c r="E196" s="237" t="s">
        <v>1</v>
      </c>
      <c r="F196" s="238" t="s">
        <v>240</v>
      </c>
      <c r="G196" s="235"/>
      <c r="H196" s="239">
        <v>13.5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152</v>
      </c>
      <c r="AU196" s="245" t="s">
        <v>85</v>
      </c>
      <c r="AV196" s="13" t="s">
        <v>85</v>
      </c>
      <c r="AW196" s="13" t="s">
        <v>32</v>
      </c>
      <c r="AX196" s="13" t="s">
        <v>76</v>
      </c>
      <c r="AY196" s="245" t="s">
        <v>144</v>
      </c>
    </row>
    <row r="197" spans="1:51" s="13" customFormat="1" ht="12">
      <c r="A197" s="13"/>
      <c r="B197" s="234"/>
      <c r="C197" s="235"/>
      <c r="D197" s="236" t="s">
        <v>152</v>
      </c>
      <c r="E197" s="237" t="s">
        <v>1</v>
      </c>
      <c r="F197" s="238" t="s">
        <v>241</v>
      </c>
      <c r="G197" s="235"/>
      <c r="H197" s="239">
        <v>7.2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152</v>
      </c>
      <c r="AU197" s="245" t="s">
        <v>85</v>
      </c>
      <c r="AV197" s="13" t="s">
        <v>85</v>
      </c>
      <c r="AW197" s="13" t="s">
        <v>32</v>
      </c>
      <c r="AX197" s="13" t="s">
        <v>76</v>
      </c>
      <c r="AY197" s="245" t="s">
        <v>144</v>
      </c>
    </row>
    <row r="198" spans="1:51" s="13" customFormat="1" ht="12">
      <c r="A198" s="13"/>
      <c r="B198" s="234"/>
      <c r="C198" s="235"/>
      <c r="D198" s="236" t="s">
        <v>152</v>
      </c>
      <c r="E198" s="237" t="s">
        <v>1</v>
      </c>
      <c r="F198" s="238" t="s">
        <v>242</v>
      </c>
      <c r="G198" s="235"/>
      <c r="H198" s="239">
        <v>3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152</v>
      </c>
      <c r="AU198" s="245" t="s">
        <v>85</v>
      </c>
      <c r="AV198" s="13" t="s">
        <v>85</v>
      </c>
      <c r="AW198" s="13" t="s">
        <v>32</v>
      </c>
      <c r="AX198" s="13" t="s">
        <v>76</v>
      </c>
      <c r="AY198" s="245" t="s">
        <v>144</v>
      </c>
    </row>
    <row r="199" spans="1:51" s="13" customFormat="1" ht="12">
      <c r="A199" s="13"/>
      <c r="B199" s="234"/>
      <c r="C199" s="235"/>
      <c r="D199" s="236" t="s">
        <v>152</v>
      </c>
      <c r="E199" s="237" t="s">
        <v>1</v>
      </c>
      <c r="F199" s="238" t="s">
        <v>243</v>
      </c>
      <c r="G199" s="235"/>
      <c r="H199" s="239">
        <v>13.2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152</v>
      </c>
      <c r="AU199" s="245" t="s">
        <v>85</v>
      </c>
      <c r="AV199" s="13" t="s">
        <v>85</v>
      </c>
      <c r="AW199" s="13" t="s">
        <v>32</v>
      </c>
      <c r="AX199" s="13" t="s">
        <v>76</v>
      </c>
      <c r="AY199" s="245" t="s">
        <v>144</v>
      </c>
    </row>
    <row r="200" spans="1:51" s="13" customFormat="1" ht="12">
      <c r="A200" s="13"/>
      <c r="B200" s="234"/>
      <c r="C200" s="235"/>
      <c r="D200" s="236" t="s">
        <v>152</v>
      </c>
      <c r="E200" s="237" t="s">
        <v>1</v>
      </c>
      <c r="F200" s="238" t="s">
        <v>244</v>
      </c>
      <c r="G200" s="235"/>
      <c r="H200" s="239">
        <v>18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152</v>
      </c>
      <c r="AU200" s="245" t="s">
        <v>85</v>
      </c>
      <c r="AV200" s="13" t="s">
        <v>85</v>
      </c>
      <c r="AW200" s="13" t="s">
        <v>32</v>
      </c>
      <c r="AX200" s="13" t="s">
        <v>76</v>
      </c>
      <c r="AY200" s="245" t="s">
        <v>144</v>
      </c>
    </row>
    <row r="201" spans="1:51" s="13" customFormat="1" ht="12">
      <c r="A201" s="13"/>
      <c r="B201" s="234"/>
      <c r="C201" s="235"/>
      <c r="D201" s="236" t="s">
        <v>152</v>
      </c>
      <c r="E201" s="237" t="s">
        <v>1</v>
      </c>
      <c r="F201" s="238" t="s">
        <v>245</v>
      </c>
      <c r="G201" s="235"/>
      <c r="H201" s="239">
        <v>6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152</v>
      </c>
      <c r="AU201" s="245" t="s">
        <v>85</v>
      </c>
      <c r="AV201" s="13" t="s">
        <v>85</v>
      </c>
      <c r="AW201" s="13" t="s">
        <v>32</v>
      </c>
      <c r="AX201" s="13" t="s">
        <v>76</v>
      </c>
      <c r="AY201" s="245" t="s">
        <v>144</v>
      </c>
    </row>
    <row r="202" spans="1:51" s="13" customFormat="1" ht="12">
      <c r="A202" s="13"/>
      <c r="B202" s="234"/>
      <c r="C202" s="235"/>
      <c r="D202" s="236" t="s">
        <v>152</v>
      </c>
      <c r="E202" s="237" t="s">
        <v>1</v>
      </c>
      <c r="F202" s="238" t="s">
        <v>246</v>
      </c>
      <c r="G202" s="235"/>
      <c r="H202" s="239">
        <v>3.1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152</v>
      </c>
      <c r="AU202" s="245" t="s">
        <v>85</v>
      </c>
      <c r="AV202" s="13" t="s">
        <v>85</v>
      </c>
      <c r="AW202" s="13" t="s">
        <v>32</v>
      </c>
      <c r="AX202" s="13" t="s">
        <v>76</v>
      </c>
      <c r="AY202" s="245" t="s">
        <v>144</v>
      </c>
    </row>
    <row r="203" spans="1:51" s="13" customFormat="1" ht="12">
      <c r="A203" s="13"/>
      <c r="B203" s="234"/>
      <c r="C203" s="235"/>
      <c r="D203" s="236" t="s">
        <v>152</v>
      </c>
      <c r="E203" s="237" t="s">
        <v>1</v>
      </c>
      <c r="F203" s="238" t="s">
        <v>247</v>
      </c>
      <c r="G203" s="235"/>
      <c r="H203" s="239">
        <v>3.4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152</v>
      </c>
      <c r="AU203" s="245" t="s">
        <v>85</v>
      </c>
      <c r="AV203" s="13" t="s">
        <v>85</v>
      </c>
      <c r="AW203" s="13" t="s">
        <v>32</v>
      </c>
      <c r="AX203" s="13" t="s">
        <v>76</v>
      </c>
      <c r="AY203" s="245" t="s">
        <v>144</v>
      </c>
    </row>
    <row r="204" spans="1:51" s="13" customFormat="1" ht="12">
      <c r="A204" s="13"/>
      <c r="B204" s="234"/>
      <c r="C204" s="235"/>
      <c r="D204" s="236" t="s">
        <v>152</v>
      </c>
      <c r="E204" s="237" t="s">
        <v>1</v>
      </c>
      <c r="F204" s="238" t="s">
        <v>248</v>
      </c>
      <c r="G204" s="235"/>
      <c r="H204" s="239">
        <v>16.5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152</v>
      </c>
      <c r="AU204" s="245" t="s">
        <v>85</v>
      </c>
      <c r="AV204" s="13" t="s">
        <v>85</v>
      </c>
      <c r="AW204" s="13" t="s">
        <v>32</v>
      </c>
      <c r="AX204" s="13" t="s">
        <v>76</v>
      </c>
      <c r="AY204" s="245" t="s">
        <v>144</v>
      </c>
    </row>
    <row r="205" spans="1:51" s="13" customFormat="1" ht="12">
      <c r="A205" s="13"/>
      <c r="B205" s="234"/>
      <c r="C205" s="235"/>
      <c r="D205" s="236" t="s">
        <v>152</v>
      </c>
      <c r="E205" s="237" t="s">
        <v>1</v>
      </c>
      <c r="F205" s="238" t="s">
        <v>249</v>
      </c>
      <c r="G205" s="235"/>
      <c r="H205" s="239">
        <v>21.2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152</v>
      </c>
      <c r="AU205" s="245" t="s">
        <v>85</v>
      </c>
      <c r="AV205" s="13" t="s">
        <v>85</v>
      </c>
      <c r="AW205" s="13" t="s">
        <v>32</v>
      </c>
      <c r="AX205" s="13" t="s">
        <v>76</v>
      </c>
      <c r="AY205" s="245" t="s">
        <v>144</v>
      </c>
    </row>
    <row r="206" spans="1:51" s="13" customFormat="1" ht="12">
      <c r="A206" s="13"/>
      <c r="B206" s="234"/>
      <c r="C206" s="235"/>
      <c r="D206" s="236" t="s">
        <v>152</v>
      </c>
      <c r="E206" s="237" t="s">
        <v>1</v>
      </c>
      <c r="F206" s="238" t="s">
        <v>250</v>
      </c>
      <c r="G206" s="235"/>
      <c r="H206" s="239">
        <v>6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152</v>
      </c>
      <c r="AU206" s="245" t="s">
        <v>85</v>
      </c>
      <c r="AV206" s="13" t="s">
        <v>85</v>
      </c>
      <c r="AW206" s="13" t="s">
        <v>32</v>
      </c>
      <c r="AX206" s="13" t="s">
        <v>76</v>
      </c>
      <c r="AY206" s="245" t="s">
        <v>144</v>
      </c>
    </row>
    <row r="207" spans="1:51" s="13" customFormat="1" ht="12">
      <c r="A207" s="13"/>
      <c r="B207" s="234"/>
      <c r="C207" s="235"/>
      <c r="D207" s="236" t="s">
        <v>152</v>
      </c>
      <c r="E207" s="237" t="s">
        <v>1</v>
      </c>
      <c r="F207" s="238" t="s">
        <v>251</v>
      </c>
      <c r="G207" s="235"/>
      <c r="H207" s="239">
        <v>18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152</v>
      </c>
      <c r="AU207" s="245" t="s">
        <v>85</v>
      </c>
      <c r="AV207" s="13" t="s">
        <v>85</v>
      </c>
      <c r="AW207" s="13" t="s">
        <v>32</v>
      </c>
      <c r="AX207" s="13" t="s">
        <v>76</v>
      </c>
      <c r="AY207" s="245" t="s">
        <v>144</v>
      </c>
    </row>
    <row r="208" spans="1:51" s="13" customFormat="1" ht="12">
      <c r="A208" s="13"/>
      <c r="B208" s="234"/>
      <c r="C208" s="235"/>
      <c r="D208" s="236" t="s">
        <v>152</v>
      </c>
      <c r="E208" s="237" t="s">
        <v>1</v>
      </c>
      <c r="F208" s="238" t="s">
        <v>252</v>
      </c>
      <c r="G208" s="235"/>
      <c r="H208" s="239">
        <v>16.6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152</v>
      </c>
      <c r="AU208" s="245" t="s">
        <v>85</v>
      </c>
      <c r="AV208" s="13" t="s">
        <v>85</v>
      </c>
      <c r="AW208" s="13" t="s">
        <v>32</v>
      </c>
      <c r="AX208" s="13" t="s">
        <v>76</v>
      </c>
      <c r="AY208" s="245" t="s">
        <v>144</v>
      </c>
    </row>
    <row r="209" spans="1:51" s="13" customFormat="1" ht="12">
      <c r="A209" s="13"/>
      <c r="B209" s="234"/>
      <c r="C209" s="235"/>
      <c r="D209" s="236" t="s">
        <v>152</v>
      </c>
      <c r="E209" s="237" t="s">
        <v>1</v>
      </c>
      <c r="F209" s="238" t="s">
        <v>253</v>
      </c>
      <c r="G209" s="235"/>
      <c r="H209" s="239">
        <v>26.8</v>
      </c>
      <c r="I209" s="240"/>
      <c r="J209" s="235"/>
      <c r="K209" s="235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152</v>
      </c>
      <c r="AU209" s="245" t="s">
        <v>85</v>
      </c>
      <c r="AV209" s="13" t="s">
        <v>85</v>
      </c>
      <c r="AW209" s="13" t="s">
        <v>32</v>
      </c>
      <c r="AX209" s="13" t="s">
        <v>76</v>
      </c>
      <c r="AY209" s="245" t="s">
        <v>144</v>
      </c>
    </row>
    <row r="210" spans="1:51" s="13" customFormat="1" ht="12">
      <c r="A210" s="13"/>
      <c r="B210" s="234"/>
      <c r="C210" s="235"/>
      <c r="D210" s="236" t="s">
        <v>152</v>
      </c>
      <c r="E210" s="237" t="s">
        <v>1</v>
      </c>
      <c r="F210" s="238" t="s">
        <v>254</v>
      </c>
      <c r="G210" s="235"/>
      <c r="H210" s="239">
        <v>18.9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152</v>
      </c>
      <c r="AU210" s="245" t="s">
        <v>85</v>
      </c>
      <c r="AV210" s="13" t="s">
        <v>85</v>
      </c>
      <c r="AW210" s="13" t="s">
        <v>32</v>
      </c>
      <c r="AX210" s="13" t="s">
        <v>76</v>
      </c>
      <c r="AY210" s="245" t="s">
        <v>144</v>
      </c>
    </row>
    <row r="211" spans="1:51" s="13" customFormat="1" ht="12">
      <c r="A211" s="13"/>
      <c r="B211" s="234"/>
      <c r="C211" s="235"/>
      <c r="D211" s="236" t="s">
        <v>152</v>
      </c>
      <c r="E211" s="237" t="s">
        <v>1</v>
      </c>
      <c r="F211" s="238" t="s">
        <v>255</v>
      </c>
      <c r="G211" s="235"/>
      <c r="H211" s="239">
        <v>5.8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152</v>
      </c>
      <c r="AU211" s="245" t="s">
        <v>85</v>
      </c>
      <c r="AV211" s="13" t="s">
        <v>85</v>
      </c>
      <c r="AW211" s="13" t="s">
        <v>32</v>
      </c>
      <c r="AX211" s="13" t="s">
        <v>76</v>
      </c>
      <c r="AY211" s="245" t="s">
        <v>144</v>
      </c>
    </row>
    <row r="212" spans="1:51" s="13" customFormat="1" ht="12">
      <c r="A212" s="13"/>
      <c r="B212" s="234"/>
      <c r="C212" s="235"/>
      <c r="D212" s="236" t="s">
        <v>152</v>
      </c>
      <c r="E212" s="237" t="s">
        <v>1</v>
      </c>
      <c r="F212" s="238" t="s">
        <v>256</v>
      </c>
      <c r="G212" s="235"/>
      <c r="H212" s="239">
        <v>5.8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152</v>
      </c>
      <c r="AU212" s="245" t="s">
        <v>85</v>
      </c>
      <c r="AV212" s="13" t="s">
        <v>85</v>
      </c>
      <c r="AW212" s="13" t="s">
        <v>32</v>
      </c>
      <c r="AX212" s="13" t="s">
        <v>76</v>
      </c>
      <c r="AY212" s="245" t="s">
        <v>144</v>
      </c>
    </row>
    <row r="213" spans="1:51" s="13" customFormat="1" ht="12">
      <c r="A213" s="13"/>
      <c r="B213" s="234"/>
      <c r="C213" s="235"/>
      <c r="D213" s="236" t="s">
        <v>152</v>
      </c>
      <c r="E213" s="237" t="s">
        <v>1</v>
      </c>
      <c r="F213" s="238" t="s">
        <v>257</v>
      </c>
      <c r="G213" s="235"/>
      <c r="H213" s="239">
        <v>5.8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152</v>
      </c>
      <c r="AU213" s="245" t="s">
        <v>85</v>
      </c>
      <c r="AV213" s="13" t="s">
        <v>85</v>
      </c>
      <c r="AW213" s="13" t="s">
        <v>32</v>
      </c>
      <c r="AX213" s="13" t="s">
        <v>76</v>
      </c>
      <c r="AY213" s="245" t="s">
        <v>144</v>
      </c>
    </row>
    <row r="214" spans="1:51" s="13" customFormat="1" ht="12">
      <c r="A214" s="13"/>
      <c r="B214" s="234"/>
      <c r="C214" s="235"/>
      <c r="D214" s="236" t="s">
        <v>152</v>
      </c>
      <c r="E214" s="237" t="s">
        <v>1</v>
      </c>
      <c r="F214" s="238" t="s">
        <v>258</v>
      </c>
      <c r="G214" s="235"/>
      <c r="H214" s="239">
        <v>6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152</v>
      </c>
      <c r="AU214" s="245" t="s">
        <v>85</v>
      </c>
      <c r="AV214" s="13" t="s">
        <v>85</v>
      </c>
      <c r="AW214" s="13" t="s">
        <v>32</v>
      </c>
      <c r="AX214" s="13" t="s">
        <v>76</v>
      </c>
      <c r="AY214" s="245" t="s">
        <v>144</v>
      </c>
    </row>
    <row r="215" spans="1:51" s="13" customFormat="1" ht="12">
      <c r="A215" s="13"/>
      <c r="B215" s="234"/>
      <c r="C215" s="235"/>
      <c r="D215" s="236" t="s">
        <v>152</v>
      </c>
      <c r="E215" s="237" t="s">
        <v>1</v>
      </c>
      <c r="F215" s="238" t="s">
        <v>259</v>
      </c>
      <c r="G215" s="235"/>
      <c r="H215" s="239">
        <v>6.4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152</v>
      </c>
      <c r="AU215" s="245" t="s">
        <v>85</v>
      </c>
      <c r="AV215" s="13" t="s">
        <v>85</v>
      </c>
      <c r="AW215" s="13" t="s">
        <v>32</v>
      </c>
      <c r="AX215" s="13" t="s">
        <v>76</v>
      </c>
      <c r="AY215" s="245" t="s">
        <v>144</v>
      </c>
    </row>
    <row r="216" spans="1:51" s="14" customFormat="1" ht="12">
      <c r="A216" s="14"/>
      <c r="B216" s="246"/>
      <c r="C216" s="247"/>
      <c r="D216" s="236" t="s">
        <v>152</v>
      </c>
      <c r="E216" s="248" t="s">
        <v>1</v>
      </c>
      <c r="F216" s="249" t="s">
        <v>156</v>
      </c>
      <c r="G216" s="247"/>
      <c r="H216" s="250">
        <v>221.2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152</v>
      </c>
      <c r="AU216" s="256" t="s">
        <v>85</v>
      </c>
      <c r="AV216" s="14" t="s">
        <v>150</v>
      </c>
      <c r="AW216" s="14" t="s">
        <v>32</v>
      </c>
      <c r="AX216" s="14" t="s">
        <v>83</v>
      </c>
      <c r="AY216" s="256" t="s">
        <v>144</v>
      </c>
    </row>
    <row r="217" spans="1:65" s="2" customFormat="1" ht="33" customHeight="1">
      <c r="A217" s="39"/>
      <c r="B217" s="40"/>
      <c r="C217" s="220" t="s">
        <v>260</v>
      </c>
      <c r="D217" s="220" t="s">
        <v>146</v>
      </c>
      <c r="E217" s="221" t="s">
        <v>261</v>
      </c>
      <c r="F217" s="222" t="s">
        <v>262</v>
      </c>
      <c r="G217" s="223" t="s">
        <v>177</v>
      </c>
      <c r="H217" s="224">
        <v>86.453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41</v>
      </c>
      <c r="O217" s="92"/>
      <c r="P217" s="230">
        <f>O217*H217</f>
        <v>0</v>
      </c>
      <c r="Q217" s="230">
        <v>0.01137</v>
      </c>
      <c r="R217" s="230">
        <f>Q217*H217</f>
        <v>0.9829706100000001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150</v>
      </c>
      <c r="AT217" s="232" t="s">
        <v>146</v>
      </c>
      <c r="AU217" s="232" t="s">
        <v>85</v>
      </c>
      <c r="AY217" s="18" t="s">
        <v>144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83</v>
      </c>
      <c r="BK217" s="233">
        <f>ROUND(I217*H217,2)</f>
        <v>0</v>
      </c>
      <c r="BL217" s="18" t="s">
        <v>150</v>
      </c>
      <c r="BM217" s="232" t="s">
        <v>263</v>
      </c>
    </row>
    <row r="218" spans="1:51" s="15" customFormat="1" ht="12">
      <c r="A218" s="15"/>
      <c r="B218" s="257"/>
      <c r="C218" s="258"/>
      <c r="D218" s="236" t="s">
        <v>152</v>
      </c>
      <c r="E218" s="259" t="s">
        <v>1</v>
      </c>
      <c r="F218" s="260" t="s">
        <v>264</v>
      </c>
      <c r="G218" s="258"/>
      <c r="H218" s="259" t="s">
        <v>1</v>
      </c>
      <c r="I218" s="261"/>
      <c r="J218" s="258"/>
      <c r="K218" s="258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152</v>
      </c>
      <c r="AU218" s="266" t="s">
        <v>85</v>
      </c>
      <c r="AV218" s="15" t="s">
        <v>83</v>
      </c>
      <c r="AW218" s="15" t="s">
        <v>32</v>
      </c>
      <c r="AX218" s="15" t="s">
        <v>76</v>
      </c>
      <c r="AY218" s="266" t="s">
        <v>144</v>
      </c>
    </row>
    <row r="219" spans="1:51" s="13" customFormat="1" ht="12">
      <c r="A219" s="13"/>
      <c r="B219" s="234"/>
      <c r="C219" s="235"/>
      <c r="D219" s="236" t="s">
        <v>152</v>
      </c>
      <c r="E219" s="237" t="s">
        <v>1</v>
      </c>
      <c r="F219" s="238" t="s">
        <v>265</v>
      </c>
      <c r="G219" s="235"/>
      <c r="H219" s="239">
        <v>26.414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152</v>
      </c>
      <c r="AU219" s="245" t="s">
        <v>85</v>
      </c>
      <c r="AV219" s="13" t="s">
        <v>85</v>
      </c>
      <c r="AW219" s="13" t="s">
        <v>32</v>
      </c>
      <c r="AX219" s="13" t="s">
        <v>76</v>
      </c>
      <c r="AY219" s="245" t="s">
        <v>144</v>
      </c>
    </row>
    <row r="220" spans="1:51" s="13" customFormat="1" ht="12">
      <c r="A220" s="13"/>
      <c r="B220" s="234"/>
      <c r="C220" s="235"/>
      <c r="D220" s="236" t="s">
        <v>152</v>
      </c>
      <c r="E220" s="237" t="s">
        <v>1</v>
      </c>
      <c r="F220" s="238" t="s">
        <v>266</v>
      </c>
      <c r="G220" s="235"/>
      <c r="H220" s="239">
        <v>0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152</v>
      </c>
      <c r="AU220" s="245" t="s">
        <v>85</v>
      </c>
      <c r="AV220" s="13" t="s">
        <v>85</v>
      </c>
      <c r="AW220" s="13" t="s">
        <v>32</v>
      </c>
      <c r="AX220" s="13" t="s">
        <v>76</v>
      </c>
      <c r="AY220" s="245" t="s">
        <v>144</v>
      </c>
    </row>
    <row r="221" spans="1:51" s="13" customFormat="1" ht="12">
      <c r="A221" s="13"/>
      <c r="B221" s="234"/>
      <c r="C221" s="235"/>
      <c r="D221" s="236" t="s">
        <v>152</v>
      </c>
      <c r="E221" s="237" t="s">
        <v>1</v>
      </c>
      <c r="F221" s="238" t="s">
        <v>267</v>
      </c>
      <c r="G221" s="235"/>
      <c r="H221" s="239">
        <v>38.994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152</v>
      </c>
      <c r="AU221" s="245" t="s">
        <v>85</v>
      </c>
      <c r="AV221" s="13" t="s">
        <v>85</v>
      </c>
      <c r="AW221" s="13" t="s">
        <v>32</v>
      </c>
      <c r="AX221" s="13" t="s">
        <v>76</v>
      </c>
      <c r="AY221" s="245" t="s">
        <v>144</v>
      </c>
    </row>
    <row r="222" spans="1:51" s="13" customFormat="1" ht="12">
      <c r="A222" s="13"/>
      <c r="B222" s="234"/>
      <c r="C222" s="235"/>
      <c r="D222" s="236" t="s">
        <v>152</v>
      </c>
      <c r="E222" s="237" t="s">
        <v>1</v>
      </c>
      <c r="F222" s="238" t="s">
        <v>268</v>
      </c>
      <c r="G222" s="235"/>
      <c r="H222" s="239">
        <v>11.189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152</v>
      </c>
      <c r="AU222" s="245" t="s">
        <v>85</v>
      </c>
      <c r="AV222" s="13" t="s">
        <v>85</v>
      </c>
      <c r="AW222" s="13" t="s">
        <v>32</v>
      </c>
      <c r="AX222" s="13" t="s">
        <v>76</v>
      </c>
      <c r="AY222" s="245" t="s">
        <v>144</v>
      </c>
    </row>
    <row r="223" spans="1:51" s="16" customFormat="1" ht="12">
      <c r="A223" s="16"/>
      <c r="B223" s="267"/>
      <c r="C223" s="268"/>
      <c r="D223" s="236" t="s">
        <v>152</v>
      </c>
      <c r="E223" s="269" t="s">
        <v>1</v>
      </c>
      <c r="F223" s="270" t="s">
        <v>269</v>
      </c>
      <c r="G223" s="268"/>
      <c r="H223" s="271">
        <v>76.597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77" t="s">
        <v>152</v>
      </c>
      <c r="AU223" s="277" t="s">
        <v>85</v>
      </c>
      <c r="AV223" s="16" t="s">
        <v>162</v>
      </c>
      <c r="AW223" s="16" t="s">
        <v>32</v>
      </c>
      <c r="AX223" s="16" t="s">
        <v>76</v>
      </c>
      <c r="AY223" s="277" t="s">
        <v>144</v>
      </c>
    </row>
    <row r="224" spans="1:51" s="15" customFormat="1" ht="12">
      <c r="A224" s="15"/>
      <c r="B224" s="257"/>
      <c r="C224" s="258"/>
      <c r="D224" s="236" t="s">
        <v>152</v>
      </c>
      <c r="E224" s="259" t="s">
        <v>1</v>
      </c>
      <c r="F224" s="260" t="s">
        <v>270</v>
      </c>
      <c r="G224" s="258"/>
      <c r="H224" s="259" t="s">
        <v>1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6" t="s">
        <v>152</v>
      </c>
      <c r="AU224" s="266" t="s">
        <v>85</v>
      </c>
      <c r="AV224" s="15" t="s">
        <v>83</v>
      </c>
      <c r="AW224" s="15" t="s">
        <v>32</v>
      </c>
      <c r="AX224" s="15" t="s">
        <v>76</v>
      </c>
      <c r="AY224" s="266" t="s">
        <v>144</v>
      </c>
    </row>
    <row r="225" spans="1:51" s="13" customFormat="1" ht="12">
      <c r="A225" s="13"/>
      <c r="B225" s="234"/>
      <c r="C225" s="235"/>
      <c r="D225" s="236" t="s">
        <v>152</v>
      </c>
      <c r="E225" s="237" t="s">
        <v>1</v>
      </c>
      <c r="F225" s="238" t="s">
        <v>271</v>
      </c>
      <c r="G225" s="235"/>
      <c r="H225" s="239">
        <v>9.856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152</v>
      </c>
      <c r="AU225" s="245" t="s">
        <v>85</v>
      </c>
      <c r="AV225" s="13" t="s">
        <v>85</v>
      </c>
      <c r="AW225" s="13" t="s">
        <v>32</v>
      </c>
      <c r="AX225" s="13" t="s">
        <v>76</v>
      </c>
      <c r="AY225" s="245" t="s">
        <v>144</v>
      </c>
    </row>
    <row r="226" spans="1:51" s="14" customFormat="1" ht="12">
      <c r="A226" s="14"/>
      <c r="B226" s="246"/>
      <c r="C226" s="247"/>
      <c r="D226" s="236" t="s">
        <v>152</v>
      </c>
      <c r="E226" s="248" t="s">
        <v>1</v>
      </c>
      <c r="F226" s="249" t="s">
        <v>156</v>
      </c>
      <c r="G226" s="247"/>
      <c r="H226" s="250">
        <v>86.453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152</v>
      </c>
      <c r="AU226" s="256" t="s">
        <v>85</v>
      </c>
      <c r="AV226" s="14" t="s">
        <v>150</v>
      </c>
      <c r="AW226" s="14" t="s">
        <v>32</v>
      </c>
      <c r="AX226" s="14" t="s">
        <v>83</v>
      </c>
      <c r="AY226" s="256" t="s">
        <v>144</v>
      </c>
    </row>
    <row r="227" spans="1:65" s="2" customFormat="1" ht="21.75" customHeight="1">
      <c r="A227" s="39"/>
      <c r="B227" s="40"/>
      <c r="C227" s="278" t="s">
        <v>8</v>
      </c>
      <c r="D227" s="278" t="s">
        <v>272</v>
      </c>
      <c r="E227" s="279" t="s">
        <v>273</v>
      </c>
      <c r="F227" s="280" t="s">
        <v>274</v>
      </c>
      <c r="G227" s="281" t="s">
        <v>177</v>
      </c>
      <c r="H227" s="282">
        <v>88.182</v>
      </c>
      <c r="I227" s="283"/>
      <c r="J227" s="284">
        <f>ROUND(I227*H227,2)</f>
        <v>0</v>
      </c>
      <c r="K227" s="285"/>
      <c r="L227" s="286"/>
      <c r="M227" s="287" t="s">
        <v>1</v>
      </c>
      <c r="N227" s="288" t="s">
        <v>41</v>
      </c>
      <c r="O227" s="92"/>
      <c r="P227" s="230">
        <f>O227*H227</f>
        <v>0</v>
      </c>
      <c r="Q227" s="230">
        <v>0.004</v>
      </c>
      <c r="R227" s="230">
        <f>Q227*H227</f>
        <v>0.35272800000000004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188</v>
      </c>
      <c r="AT227" s="232" t="s">
        <v>272</v>
      </c>
      <c r="AU227" s="232" t="s">
        <v>85</v>
      </c>
      <c r="AY227" s="18" t="s">
        <v>144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83</v>
      </c>
      <c r="BK227" s="233">
        <f>ROUND(I227*H227,2)</f>
        <v>0</v>
      </c>
      <c r="BL227" s="18" t="s">
        <v>150</v>
      </c>
      <c r="BM227" s="232" t="s">
        <v>275</v>
      </c>
    </row>
    <row r="228" spans="1:51" s="13" customFormat="1" ht="12">
      <c r="A228" s="13"/>
      <c r="B228" s="234"/>
      <c r="C228" s="235"/>
      <c r="D228" s="236" t="s">
        <v>152</v>
      </c>
      <c r="E228" s="235"/>
      <c r="F228" s="238" t="s">
        <v>276</v>
      </c>
      <c r="G228" s="235"/>
      <c r="H228" s="239">
        <v>88.182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152</v>
      </c>
      <c r="AU228" s="245" t="s">
        <v>85</v>
      </c>
      <c r="AV228" s="13" t="s">
        <v>85</v>
      </c>
      <c r="AW228" s="13" t="s">
        <v>4</v>
      </c>
      <c r="AX228" s="13" t="s">
        <v>83</v>
      </c>
      <c r="AY228" s="245" t="s">
        <v>144</v>
      </c>
    </row>
    <row r="229" spans="1:65" s="2" customFormat="1" ht="33" customHeight="1">
      <c r="A229" s="39"/>
      <c r="B229" s="40"/>
      <c r="C229" s="220" t="s">
        <v>277</v>
      </c>
      <c r="D229" s="220" t="s">
        <v>146</v>
      </c>
      <c r="E229" s="221" t="s">
        <v>278</v>
      </c>
      <c r="F229" s="222" t="s">
        <v>279</v>
      </c>
      <c r="G229" s="223" t="s">
        <v>177</v>
      </c>
      <c r="H229" s="224">
        <v>86.453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41</v>
      </c>
      <c r="O229" s="92"/>
      <c r="P229" s="230">
        <f>O229*H229</f>
        <v>0</v>
      </c>
      <c r="Q229" s="230">
        <v>9E-05</v>
      </c>
      <c r="R229" s="230">
        <f>Q229*H229</f>
        <v>0.007780770000000001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150</v>
      </c>
      <c r="AT229" s="232" t="s">
        <v>146</v>
      </c>
      <c r="AU229" s="232" t="s">
        <v>85</v>
      </c>
      <c r="AY229" s="18" t="s">
        <v>144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83</v>
      </c>
      <c r="BK229" s="233">
        <f>ROUND(I229*H229,2)</f>
        <v>0</v>
      </c>
      <c r="BL229" s="18" t="s">
        <v>150</v>
      </c>
      <c r="BM229" s="232" t="s">
        <v>280</v>
      </c>
    </row>
    <row r="230" spans="1:65" s="2" customFormat="1" ht="21.75" customHeight="1">
      <c r="A230" s="39"/>
      <c r="B230" s="40"/>
      <c r="C230" s="220" t="s">
        <v>281</v>
      </c>
      <c r="D230" s="220" t="s">
        <v>146</v>
      </c>
      <c r="E230" s="221" t="s">
        <v>282</v>
      </c>
      <c r="F230" s="222" t="s">
        <v>283</v>
      </c>
      <c r="G230" s="223" t="s">
        <v>177</v>
      </c>
      <c r="H230" s="224">
        <v>86.453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41</v>
      </c>
      <c r="O230" s="92"/>
      <c r="P230" s="230">
        <f>O230*H230</f>
        <v>0</v>
      </c>
      <c r="Q230" s="230">
        <v>0.00268</v>
      </c>
      <c r="R230" s="230">
        <f>Q230*H230</f>
        <v>0.23169404000000002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150</v>
      </c>
      <c r="AT230" s="232" t="s">
        <v>146</v>
      </c>
      <c r="AU230" s="232" t="s">
        <v>85</v>
      </c>
      <c r="AY230" s="18" t="s">
        <v>144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83</v>
      </c>
      <c r="BK230" s="233">
        <f>ROUND(I230*H230,2)</f>
        <v>0</v>
      </c>
      <c r="BL230" s="18" t="s">
        <v>150</v>
      </c>
      <c r="BM230" s="232" t="s">
        <v>284</v>
      </c>
    </row>
    <row r="231" spans="1:51" s="13" customFormat="1" ht="12">
      <c r="A231" s="13"/>
      <c r="B231" s="234"/>
      <c r="C231" s="235"/>
      <c r="D231" s="236" t="s">
        <v>152</v>
      </c>
      <c r="E231" s="237" t="s">
        <v>1</v>
      </c>
      <c r="F231" s="238" t="s">
        <v>285</v>
      </c>
      <c r="G231" s="235"/>
      <c r="H231" s="239">
        <v>86.453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152</v>
      </c>
      <c r="AU231" s="245" t="s">
        <v>85</v>
      </c>
      <c r="AV231" s="13" t="s">
        <v>85</v>
      </c>
      <c r="AW231" s="13" t="s">
        <v>32</v>
      </c>
      <c r="AX231" s="13" t="s">
        <v>83</v>
      </c>
      <c r="AY231" s="245" t="s">
        <v>144</v>
      </c>
    </row>
    <row r="232" spans="1:65" s="2" customFormat="1" ht="21.75" customHeight="1">
      <c r="A232" s="39"/>
      <c r="B232" s="40"/>
      <c r="C232" s="220" t="s">
        <v>286</v>
      </c>
      <c r="D232" s="220" t="s">
        <v>146</v>
      </c>
      <c r="E232" s="221" t="s">
        <v>287</v>
      </c>
      <c r="F232" s="222" t="s">
        <v>288</v>
      </c>
      <c r="G232" s="223" t="s">
        <v>238</v>
      </c>
      <c r="H232" s="224">
        <v>221.2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41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150</v>
      </c>
      <c r="AT232" s="232" t="s">
        <v>146</v>
      </c>
      <c r="AU232" s="232" t="s">
        <v>85</v>
      </c>
      <c r="AY232" s="18" t="s">
        <v>144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83</v>
      </c>
      <c r="BK232" s="233">
        <f>ROUND(I232*H232,2)</f>
        <v>0</v>
      </c>
      <c r="BL232" s="18" t="s">
        <v>150</v>
      </c>
      <c r="BM232" s="232" t="s">
        <v>289</v>
      </c>
    </row>
    <row r="233" spans="1:51" s="15" customFormat="1" ht="12">
      <c r="A233" s="15"/>
      <c r="B233" s="257"/>
      <c r="C233" s="258"/>
      <c r="D233" s="236" t="s">
        <v>152</v>
      </c>
      <c r="E233" s="259" t="s">
        <v>1</v>
      </c>
      <c r="F233" s="260" t="s">
        <v>290</v>
      </c>
      <c r="G233" s="258"/>
      <c r="H233" s="259" t="s">
        <v>1</v>
      </c>
      <c r="I233" s="261"/>
      <c r="J233" s="258"/>
      <c r="K233" s="258"/>
      <c r="L233" s="262"/>
      <c r="M233" s="263"/>
      <c r="N233" s="264"/>
      <c r="O233" s="264"/>
      <c r="P233" s="264"/>
      <c r="Q233" s="264"/>
      <c r="R233" s="264"/>
      <c r="S233" s="264"/>
      <c r="T233" s="26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6" t="s">
        <v>152</v>
      </c>
      <c r="AU233" s="266" t="s">
        <v>85</v>
      </c>
      <c r="AV233" s="15" t="s">
        <v>83</v>
      </c>
      <c r="AW233" s="15" t="s">
        <v>32</v>
      </c>
      <c r="AX233" s="15" t="s">
        <v>76</v>
      </c>
      <c r="AY233" s="266" t="s">
        <v>144</v>
      </c>
    </row>
    <row r="234" spans="1:51" s="13" customFormat="1" ht="12">
      <c r="A234" s="13"/>
      <c r="B234" s="234"/>
      <c r="C234" s="235"/>
      <c r="D234" s="236" t="s">
        <v>152</v>
      </c>
      <c r="E234" s="237" t="s">
        <v>1</v>
      </c>
      <c r="F234" s="238" t="s">
        <v>240</v>
      </c>
      <c r="G234" s="235"/>
      <c r="H234" s="239">
        <v>13.5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152</v>
      </c>
      <c r="AU234" s="245" t="s">
        <v>85</v>
      </c>
      <c r="AV234" s="13" t="s">
        <v>85</v>
      </c>
      <c r="AW234" s="13" t="s">
        <v>32</v>
      </c>
      <c r="AX234" s="13" t="s">
        <v>76</v>
      </c>
      <c r="AY234" s="245" t="s">
        <v>144</v>
      </c>
    </row>
    <row r="235" spans="1:51" s="13" customFormat="1" ht="12">
      <c r="A235" s="13"/>
      <c r="B235" s="234"/>
      <c r="C235" s="235"/>
      <c r="D235" s="236" t="s">
        <v>152</v>
      </c>
      <c r="E235" s="237" t="s">
        <v>1</v>
      </c>
      <c r="F235" s="238" t="s">
        <v>241</v>
      </c>
      <c r="G235" s="235"/>
      <c r="H235" s="239">
        <v>7.2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152</v>
      </c>
      <c r="AU235" s="245" t="s">
        <v>85</v>
      </c>
      <c r="AV235" s="13" t="s">
        <v>85</v>
      </c>
      <c r="AW235" s="13" t="s">
        <v>32</v>
      </c>
      <c r="AX235" s="13" t="s">
        <v>76</v>
      </c>
      <c r="AY235" s="245" t="s">
        <v>144</v>
      </c>
    </row>
    <row r="236" spans="1:51" s="13" customFormat="1" ht="12">
      <c r="A236" s="13"/>
      <c r="B236" s="234"/>
      <c r="C236" s="235"/>
      <c r="D236" s="236" t="s">
        <v>152</v>
      </c>
      <c r="E236" s="237" t="s">
        <v>1</v>
      </c>
      <c r="F236" s="238" t="s">
        <v>242</v>
      </c>
      <c r="G236" s="235"/>
      <c r="H236" s="239">
        <v>3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152</v>
      </c>
      <c r="AU236" s="245" t="s">
        <v>85</v>
      </c>
      <c r="AV236" s="13" t="s">
        <v>85</v>
      </c>
      <c r="AW236" s="13" t="s">
        <v>32</v>
      </c>
      <c r="AX236" s="13" t="s">
        <v>76</v>
      </c>
      <c r="AY236" s="245" t="s">
        <v>144</v>
      </c>
    </row>
    <row r="237" spans="1:51" s="13" customFormat="1" ht="12">
      <c r="A237" s="13"/>
      <c r="B237" s="234"/>
      <c r="C237" s="235"/>
      <c r="D237" s="236" t="s">
        <v>152</v>
      </c>
      <c r="E237" s="237" t="s">
        <v>1</v>
      </c>
      <c r="F237" s="238" t="s">
        <v>243</v>
      </c>
      <c r="G237" s="235"/>
      <c r="H237" s="239">
        <v>13.2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152</v>
      </c>
      <c r="AU237" s="245" t="s">
        <v>85</v>
      </c>
      <c r="AV237" s="13" t="s">
        <v>85</v>
      </c>
      <c r="AW237" s="13" t="s">
        <v>32</v>
      </c>
      <c r="AX237" s="13" t="s">
        <v>76</v>
      </c>
      <c r="AY237" s="245" t="s">
        <v>144</v>
      </c>
    </row>
    <row r="238" spans="1:51" s="13" customFormat="1" ht="12">
      <c r="A238" s="13"/>
      <c r="B238" s="234"/>
      <c r="C238" s="235"/>
      <c r="D238" s="236" t="s">
        <v>152</v>
      </c>
      <c r="E238" s="237" t="s">
        <v>1</v>
      </c>
      <c r="F238" s="238" t="s">
        <v>244</v>
      </c>
      <c r="G238" s="235"/>
      <c r="H238" s="239">
        <v>18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152</v>
      </c>
      <c r="AU238" s="245" t="s">
        <v>85</v>
      </c>
      <c r="AV238" s="13" t="s">
        <v>85</v>
      </c>
      <c r="AW238" s="13" t="s">
        <v>32</v>
      </c>
      <c r="AX238" s="13" t="s">
        <v>76</v>
      </c>
      <c r="AY238" s="245" t="s">
        <v>144</v>
      </c>
    </row>
    <row r="239" spans="1:51" s="13" customFormat="1" ht="12">
      <c r="A239" s="13"/>
      <c r="B239" s="234"/>
      <c r="C239" s="235"/>
      <c r="D239" s="236" t="s">
        <v>152</v>
      </c>
      <c r="E239" s="237" t="s">
        <v>1</v>
      </c>
      <c r="F239" s="238" t="s">
        <v>245</v>
      </c>
      <c r="G239" s="235"/>
      <c r="H239" s="239">
        <v>6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152</v>
      </c>
      <c r="AU239" s="245" t="s">
        <v>85</v>
      </c>
      <c r="AV239" s="13" t="s">
        <v>85</v>
      </c>
      <c r="AW239" s="13" t="s">
        <v>32</v>
      </c>
      <c r="AX239" s="13" t="s">
        <v>76</v>
      </c>
      <c r="AY239" s="245" t="s">
        <v>144</v>
      </c>
    </row>
    <row r="240" spans="1:51" s="13" customFormat="1" ht="12">
      <c r="A240" s="13"/>
      <c r="B240" s="234"/>
      <c r="C240" s="235"/>
      <c r="D240" s="236" t="s">
        <v>152</v>
      </c>
      <c r="E240" s="237" t="s">
        <v>1</v>
      </c>
      <c r="F240" s="238" t="s">
        <v>246</v>
      </c>
      <c r="G240" s="235"/>
      <c r="H240" s="239">
        <v>3.1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152</v>
      </c>
      <c r="AU240" s="245" t="s">
        <v>85</v>
      </c>
      <c r="AV240" s="13" t="s">
        <v>85</v>
      </c>
      <c r="AW240" s="13" t="s">
        <v>32</v>
      </c>
      <c r="AX240" s="13" t="s">
        <v>76</v>
      </c>
      <c r="AY240" s="245" t="s">
        <v>144</v>
      </c>
    </row>
    <row r="241" spans="1:51" s="13" customFormat="1" ht="12">
      <c r="A241" s="13"/>
      <c r="B241" s="234"/>
      <c r="C241" s="235"/>
      <c r="D241" s="236" t="s">
        <v>152</v>
      </c>
      <c r="E241" s="237" t="s">
        <v>1</v>
      </c>
      <c r="F241" s="238" t="s">
        <v>247</v>
      </c>
      <c r="G241" s="235"/>
      <c r="H241" s="239">
        <v>3.4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152</v>
      </c>
      <c r="AU241" s="245" t="s">
        <v>85</v>
      </c>
      <c r="AV241" s="13" t="s">
        <v>85</v>
      </c>
      <c r="AW241" s="13" t="s">
        <v>32</v>
      </c>
      <c r="AX241" s="13" t="s">
        <v>76</v>
      </c>
      <c r="AY241" s="245" t="s">
        <v>144</v>
      </c>
    </row>
    <row r="242" spans="1:51" s="13" customFormat="1" ht="12">
      <c r="A242" s="13"/>
      <c r="B242" s="234"/>
      <c r="C242" s="235"/>
      <c r="D242" s="236" t="s">
        <v>152</v>
      </c>
      <c r="E242" s="237" t="s">
        <v>1</v>
      </c>
      <c r="F242" s="238" t="s">
        <v>248</v>
      </c>
      <c r="G242" s="235"/>
      <c r="H242" s="239">
        <v>16.5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152</v>
      </c>
      <c r="AU242" s="245" t="s">
        <v>85</v>
      </c>
      <c r="AV242" s="13" t="s">
        <v>85</v>
      </c>
      <c r="AW242" s="13" t="s">
        <v>32</v>
      </c>
      <c r="AX242" s="13" t="s">
        <v>76</v>
      </c>
      <c r="AY242" s="245" t="s">
        <v>144</v>
      </c>
    </row>
    <row r="243" spans="1:51" s="13" customFormat="1" ht="12">
      <c r="A243" s="13"/>
      <c r="B243" s="234"/>
      <c r="C243" s="235"/>
      <c r="D243" s="236" t="s">
        <v>152</v>
      </c>
      <c r="E243" s="237" t="s">
        <v>1</v>
      </c>
      <c r="F243" s="238" t="s">
        <v>249</v>
      </c>
      <c r="G243" s="235"/>
      <c r="H243" s="239">
        <v>21.2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152</v>
      </c>
      <c r="AU243" s="245" t="s">
        <v>85</v>
      </c>
      <c r="AV243" s="13" t="s">
        <v>85</v>
      </c>
      <c r="AW243" s="13" t="s">
        <v>32</v>
      </c>
      <c r="AX243" s="13" t="s">
        <v>76</v>
      </c>
      <c r="AY243" s="245" t="s">
        <v>144</v>
      </c>
    </row>
    <row r="244" spans="1:51" s="13" customFormat="1" ht="12">
      <c r="A244" s="13"/>
      <c r="B244" s="234"/>
      <c r="C244" s="235"/>
      <c r="D244" s="236" t="s">
        <v>152</v>
      </c>
      <c r="E244" s="237" t="s">
        <v>1</v>
      </c>
      <c r="F244" s="238" t="s">
        <v>250</v>
      </c>
      <c r="G244" s="235"/>
      <c r="H244" s="239">
        <v>6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152</v>
      </c>
      <c r="AU244" s="245" t="s">
        <v>85</v>
      </c>
      <c r="AV244" s="13" t="s">
        <v>85</v>
      </c>
      <c r="AW244" s="13" t="s">
        <v>32</v>
      </c>
      <c r="AX244" s="13" t="s">
        <v>76</v>
      </c>
      <c r="AY244" s="245" t="s">
        <v>144</v>
      </c>
    </row>
    <row r="245" spans="1:51" s="13" customFormat="1" ht="12">
      <c r="A245" s="13"/>
      <c r="B245" s="234"/>
      <c r="C245" s="235"/>
      <c r="D245" s="236" t="s">
        <v>152</v>
      </c>
      <c r="E245" s="237" t="s">
        <v>1</v>
      </c>
      <c r="F245" s="238" t="s">
        <v>251</v>
      </c>
      <c r="G245" s="235"/>
      <c r="H245" s="239">
        <v>18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152</v>
      </c>
      <c r="AU245" s="245" t="s">
        <v>85</v>
      </c>
      <c r="AV245" s="13" t="s">
        <v>85</v>
      </c>
      <c r="AW245" s="13" t="s">
        <v>32</v>
      </c>
      <c r="AX245" s="13" t="s">
        <v>76</v>
      </c>
      <c r="AY245" s="245" t="s">
        <v>144</v>
      </c>
    </row>
    <row r="246" spans="1:51" s="13" customFormat="1" ht="12">
      <c r="A246" s="13"/>
      <c r="B246" s="234"/>
      <c r="C246" s="235"/>
      <c r="D246" s="236" t="s">
        <v>152</v>
      </c>
      <c r="E246" s="237" t="s">
        <v>1</v>
      </c>
      <c r="F246" s="238" t="s">
        <v>252</v>
      </c>
      <c r="G246" s="235"/>
      <c r="H246" s="239">
        <v>16.6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152</v>
      </c>
      <c r="AU246" s="245" t="s">
        <v>85</v>
      </c>
      <c r="AV246" s="13" t="s">
        <v>85</v>
      </c>
      <c r="AW246" s="13" t="s">
        <v>32</v>
      </c>
      <c r="AX246" s="13" t="s">
        <v>76</v>
      </c>
      <c r="AY246" s="245" t="s">
        <v>144</v>
      </c>
    </row>
    <row r="247" spans="1:51" s="13" customFormat="1" ht="12">
      <c r="A247" s="13"/>
      <c r="B247" s="234"/>
      <c r="C247" s="235"/>
      <c r="D247" s="236" t="s">
        <v>152</v>
      </c>
      <c r="E247" s="237" t="s">
        <v>1</v>
      </c>
      <c r="F247" s="238" t="s">
        <v>253</v>
      </c>
      <c r="G247" s="235"/>
      <c r="H247" s="239">
        <v>26.8</v>
      </c>
      <c r="I247" s="240"/>
      <c r="J247" s="235"/>
      <c r="K247" s="235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152</v>
      </c>
      <c r="AU247" s="245" t="s">
        <v>85</v>
      </c>
      <c r="AV247" s="13" t="s">
        <v>85</v>
      </c>
      <c r="AW247" s="13" t="s">
        <v>32</v>
      </c>
      <c r="AX247" s="13" t="s">
        <v>76</v>
      </c>
      <c r="AY247" s="245" t="s">
        <v>144</v>
      </c>
    </row>
    <row r="248" spans="1:51" s="13" customFormat="1" ht="12">
      <c r="A248" s="13"/>
      <c r="B248" s="234"/>
      <c r="C248" s="235"/>
      <c r="D248" s="236" t="s">
        <v>152</v>
      </c>
      <c r="E248" s="237" t="s">
        <v>1</v>
      </c>
      <c r="F248" s="238" t="s">
        <v>254</v>
      </c>
      <c r="G248" s="235"/>
      <c r="H248" s="239">
        <v>18.9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152</v>
      </c>
      <c r="AU248" s="245" t="s">
        <v>85</v>
      </c>
      <c r="AV248" s="13" t="s">
        <v>85</v>
      </c>
      <c r="AW248" s="13" t="s">
        <v>32</v>
      </c>
      <c r="AX248" s="13" t="s">
        <v>76</v>
      </c>
      <c r="AY248" s="245" t="s">
        <v>144</v>
      </c>
    </row>
    <row r="249" spans="1:51" s="13" customFormat="1" ht="12">
      <c r="A249" s="13"/>
      <c r="B249" s="234"/>
      <c r="C249" s="235"/>
      <c r="D249" s="236" t="s">
        <v>152</v>
      </c>
      <c r="E249" s="237" t="s">
        <v>1</v>
      </c>
      <c r="F249" s="238" t="s">
        <v>255</v>
      </c>
      <c r="G249" s="235"/>
      <c r="H249" s="239">
        <v>5.8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152</v>
      </c>
      <c r="AU249" s="245" t="s">
        <v>85</v>
      </c>
      <c r="AV249" s="13" t="s">
        <v>85</v>
      </c>
      <c r="AW249" s="13" t="s">
        <v>32</v>
      </c>
      <c r="AX249" s="13" t="s">
        <v>76</v>
      </c>
      <c r="AY249" s="245" t="s">
        <v>144</v>
      </c>
    </row>
    <row r="250" spans="1:51" s="13" customFormat="1" ht="12">
      <c r="A250" s="13"/>
      <c r="B250" s="234"/>
      <c r="C250" s="235"/>
      <c r="D250" s="236" t="s">
        <v>152</v>
      </c>
      <c r="E250" s="237" t="s">
        <v>1</v>
      </c>
      <c r="F250" s="238" t="s">
        <v>256</v>
      </c>
      <c r="G250" s="235"/>
      <c r="H250" s="239">
        <v>5.8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152</v>
      </c>
      <c r="AU250" s="245" t="s">
        <v>85</v>
      </c>
      <c r="AV250" s="13" t="s">
        <v>85</v>
      </c>
      <c r="AW250" s="13" t="s">
        <v>32</v>
      </c>
      <c r="AX250" s="13" t="s">
        <v>76</v>
      </c>
      <c r="AY250" s="245" t="s">
        <v>144</v>
      </c>
    </row>
    <row r="251" spans="1:51" s="13" customFormat="1" ht="12">
      <c r="A251" s="13"/>
      <c r="B251" s="234"/>
      <c r="C251" s="235"/>
      <c r="D251" s="236" t="s">
        <v>152</v>
      </c>
      <c r="E251" s="237" t="s">
        <v>1</v>
      </c>
      <c r="F251" s="238" t="s">
        <v>257</v>
      </c>
      <c r="G251" s="235"/>
      <c r="H251" s="239">
        <v>5.8</v>
      </c>
      <c r="I251" s="240"/>
      <c r="J251" s="235"/>
      <c r="K251" s="235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152</v>
      </c>
      <c r="AU251" s="245" t="s">
        <v>85</v>
      </c>
      <c r="AV251" s="13" t="s">
        <v>85</v>
      </c>
      <c r="AW251" s="13" t="s">
        <v>32</v>
      </c>
      <c r="AX251" s="13" t="s">
        <v>76</v>
      </c>
      <c r="AY251" s="245" t="s">
        <v>144</v>
      </c>
    </row>
    <row r="252" spans="1:51" s="13" customFormat="1" ht="12">
      <c r="A252" s="13"/>
      <c r="B252" s="234"/>
      <c r="C252" s="235"/>
      <c r="D252" s="236" t="s">
        <v>152</v>
      </c>
      <c r="E252" s="237" t="s">
        <v>1</v>
      </c>
      <c r="F252" s="238" t="s">
        <v>258</v>
      </c>
      <c r="G252" s="235"/>
      <c r="H252" s="239">
        <v>6</v>
      </c>
      <c r="I252" s="240"/>
      <c r="J252" s="235"/>
      <c r="K252" s="235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152</v>
      </c>
      <c r="AU252" s="245" t="s">
        <v>85</v>
      </c>
      <c r="AV252" s="13" t="s">
        <v>85</v>
      </c>
      <c r="AW252" s="13" t="s">
        <v>32</v>
      </c>
      <c r="AX252" s="13" t="s">
        <v>76</v>
      </c>
      <c r="AY252" s="245" t="s">
        <v>144</v>
      </c>
    </row>
    <row r="253" spans="1:51" s="13" customFormat="1" ht="12">
      <c r="A253" s="13"/>
      <c r="B253" s="234"/>
      <c r="C253" s="235"/>
      <c r="D253" s="236" t="s">
        <v>152</v>
      </c>
      <c r="E253" s="237" t="s">
        <v>1</v>
      </c>
      <c r="F253" s="238" t="s">
        <v>259</v>
      </c>
      <c r="G253" s="235"/>
      <c r="H253" s="239">
        <v>6.4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152</v>
      </c>
      <c r="AU253" s="245" t="s">
        <v>85</v>
      </c>
      <c r="AV253" s="13" t="s">
        <v>85</v>
      </c>
      <c r="AW253" s="13" t="s">
        <v>32</v>
      </c>
      <c r="AX253" s="13" t="s">
        <v>76</v>
      </c>
      <c r="AY253" s="245" t="s">
        <v>144</v>
      </c>
    </row>
    <row r="254" spans="1:51" s="14" customFormat="1" ht="12">
      <c r="A254" s="14"/>
      <c r="B254" s="246"/>
      <c r="C254" s="247"/>
      <c r="D254" s="236" t="s">
        <v>152</v>
      </c>
      <c r="E254" s="248" t="s">
        <v>1</v>
      </c>
      <c r="F254" s="249" t="s">
        <v>156</v>
      </c>
      <c r="G254" s="247"/>
      <c r="H254" s="250">
        <v>221.2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152</v>
      </c>
      <c r="AU254" s="256" t="s">
        <v>85</v>
      </c>
      <c r="AV254" s="14" t="s">
        <v>150</v>
      </c>
      <c r="AW254" s="14" t="s">
        <v>32</v>
      </c>
      <c r="AX254" s="14" t="s">
        <v>83</v>
      </c>
      <c r="AY254" s="256" t="s">
        <v>144</v>
      </c>
    </row>
    <row r="255" spans="1:65" s="2" customFormat="1" ht="21.75" customHeight="1">
      <c r="A255" s="39"/>
      <c r="B255" s="40"/>
      <c r="C255" s="278" t="s">
        <v>291</v>
      </c>
      <c r="D255" s="278" t="s">
        <v>272</v>
      </c>
      <c r="E255" s="279" t="s">
        <v>292</v>
      </c>
      <c r="F255" s="280" t="s">
        <v>293</v>
      </c>
      <c r="G255" s="281" t="s">
        <v>238</v>
      </c>
      <c r="H255" s="282">
        <v>232.26</v>
      </c>
      <c r="I255" s="283"/>
      <c r="J255" s="284">
        <f>ROUND(I255*H255,2)</f>
        <v>0</v>
      </c>
      <c r="K255" s="285"/>
      <c r="L255" s="286"/>
      <c r="M255" s="287" t="s">
        <v>1</v>
      </c>
      <c r="N255" s="288" t="s">
        <v>41</v>
      </c>
      <c r="O255" s="92"/>
      <c r="P255" s="230">
        <f>O255*H255</f>
        <v>0</v>
      </c>
      <c r="Q255" s="230">
        <v>0.0001</v>
      </c>
      <c r="R255" s="230">
        <f>Q255*H255</f>
        <v>0.023226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188</v>
      </c>
      <c r="AT255" s="232" t="s">
        <v>272</v>
      </c>
      <c r="AU255" s="232" t="s">
        <v>85</v>
      </c>
      <c r="AY255" s="18" t="s">
        <v>144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83</v>
      </c>
      <c r="BK255" s="233">
        <f>ROUND(I255*H255,2)</f>
        <v>0</v>
      </c>
      <c r="BL255" s="18" t="s">
        <v>150</v>
      </c>
      <c r="BM255" s="232" t="s">
        <v>294</v>
      </c>
    </row>
    <row r="256" spans="1:51" s="13" customFormat="1" ht="12">
      <c r="A256" s="13"/>
      <c r="B256" s="234"/>
      <c r="C256" s="235"/>
      <c r="D256" s="236" t="s">
        <v>152</v>
      </c>
      <c r="E256" s="235"/>
      <c r="F256" s="238" t="s">
        <v>295</v>
      </c>
      <c r="G256" s="235"/>
      <c r="H256" s="239">
        <v>232.26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152</v>
      </c>
      <c r="AU256" s="245" t="s">
        <v>85</v>
      </c>
      <c r="AV256" s="13" t="s">
        <v>85</v>
      </c>
      <c r="AW256" s="13" t="s">
        <v>4</v>
      </c>
      <c r="AX256" s="13" t="s">
        <v>83</v>
      </c>
      <c r="AY256" s="245" t="s">
        <v>144</v>
      </c>
    </row>
    <row r="257" spans="1:65" s="2" customFormat="1" ht="21.75" customHeight="1">
      <c r="A257" s="39"/>
      <c r="B257" s="40"/>
      <c r="C257" s="220" t="s">
        <v>296</v>
      </c>
      <c r="D257" s="220" t="s">
        <v>146</v>
      </c>
      <c r="E257" s="221" t="s">
        <v>297</v>
      </c>
      <c r="F257" s="222" t="s">
        <v>298</v>
      </c>
      <c r="G257" s="223" t="s">
        <v>177</v>
      </c>
      <c r="H257" s="224">
        <v>546.68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41</v>
      </c>
      <c r="O257" s="92"/>
      <c r="P257" s="230">
        <f>O257*H257</f>
        <v>0</v>
      </c>
      <c r="Q257" s="230">
        <v>0.0085</v>
      </c>
      <c r="R257" s="230">
        <f>Q257*H257</f>
        <v>4.64678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150</v>
      </c>
      <c r="AT257" s="232" t="s">
        <v>146</v>
      </c>
      <c r="AU257" s="232" t="s">
        <v>85</v>
      </c>
      <c r="AY257" s="18" t="s">
        <v>144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83</v>
      </c>
      <c r="BK257" s="233">
        <f>ROUND(I257*H257,2)</f>
        <v>0</v>
      </c>
      <c r="BL257" s="18" t="s">
        <v>150</v>
      </c>
      <c r="BM257" s="232" t="s">
        <v>299</v>
      </c>
    </row>
    <row r="258" spans="1:51" s="15" customFormat="1" ht="12">
      <c r="A258" s="15"/>
      <c r="B258" s="257"/>
      <c r="C258" s="258"/>
      <c r="D258" s="236" t="s">
        <v>152</v>
      </c>
      <c r="E258" s="259" t="s">
        <v>1</v>
      </c>
      <c r="F258" s="260" t="s">
        <v>300</v>
      </c>
      <c r="G258" s="258"/>
      <c r="H258" s="259" t="s">
        <v>1</v>
      </c>
      <c r="I258" s="261"/>
      <c r="J258" s="258"/>
      <c r="K258" s="258"/>
      <c r="L258" s="262"/>
      <c r="M258" s="263"/>
      <c r="N258" s="264"/>
      <c r="O258" s="264"/>
      <c r="P258" s="264"/>
      <c r="Q258" s="264"/>
      <c r="R258" s="264"/>
      <c r="S258" s="264"/>
      <c r="T258" s="26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6" t="s">
        <v>152</v>
      </c>
      <c r="AU258" s="266" t="s">
        <v>85</v>
      </c>
      <c r="AV258" s="15" t="s">
        <v>83</v>
      </c>
      <c r="AW258" s="15" t="s">
        <v>32</v>
      </c>
      <c r="AX258" s="15" t="s">
        <v>76</v>
      </c>
      <c r="AY258" s="266" t="s">
        <v>144</v>
      </c>
    </row>
    <row r="259" spans="1:51" s="13" customFormat="1" ht="12">
      <c r="A259" s="13"/>
      <c r="B259" s="234"/>
      <c r="C259" s="235"/>
      <c r="D259" s="236" t="s">
        <v>152</v>
      </c>
      <c r="E259" s="237" t="s">
        <v>1</v>
      </c>
      <c r="F259" s="238" t="s">
        <v>301</v>
      </c>
      <c r="G259" s="235"/>
      <c r="H259" s="239">
        <v>170.717</v>
      </c>
      <c r="I259" s="240"/>
      <c r="J259" s="235"/>
      <c r="K259" s="235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152</v>
      </c>
      <c r="AU259" s="245" t="s">
        <v>85</v>
      </c>
      <c r="AV259" s="13" t="s">
        <v>85</v>
      </c>
      <c r="AW259" s="13" t="s">
        <v>32</v>
      </c>
      <c r="AX259" s="13" t="s">
        <v>76</v>
      </c>
      <c r="AY259" s="245" t="s">
        <v>144</v>
      </c>
    </row>
    <row r="260" spans="1:51" s="13" customFormat="1" ht="12">
      <c r="A260" s="13"/>
      <c r="B260" s="234"/>
      <c r="C260" s="235"/>
      <c r="D260" s="236" t="s">
        <v>152</v>
      </c>
      <c r="E260" s="237" t="s">
        <v>1</v>
      </c>
      <c r="F260" s="238" t="s">
        <v>302</v>
      </c>
      <c r="G260" s="235"/>
      <c r="H260" s="239">
        <v>33.027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152</v>
      </c>
      <c r="AU260" s="245" t="s">
        <v>85</v>
      </c>
      <c r="AV260" s="13" t="s">
        <v>85</v>
      </c>
      <c r="AW260" s="13" t="s">
        <v>32</v>
      </c>
      <c r="AX260" s="13" t="s">
        <v>76</v>
      </c>
      <c r="AY260" s="245" t="s">
        <v>144</v>
      </c>
    </row>
    <row r="261" spans="1:51" s="13" customFormat="1" ht="12">
      <c r="A261" s="13"/>
      <c r="B261" s="234"/>
      <c r="C261" s="235"/>
      <c r="D261" s="236" t="s">
        <v>152</v>
      </c>
      <c r="E261" s="237" t="s">
        <v>1</v>
      </c>
      <c r="F261" s="238" t="s">
        <v>303</v>
      </c>
      <c r="G261" s="235"/>
      <c r="H261" s="239">
        <v>52.82</v>
      </c>
      <c r="I261" s="240"/>
      <c r="J261" s="235"/>
      <c r="K261" s="235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152</v>
      </c>
      <c r="AU261" s="245" t="s">
        <v>85</v>
      </c>
      <c r="AV261" s="13" t="s">
        <v>85</v>
      </c>
      <c r="AW261" s="13" t="s">
        <v>32</v>
      </c>
      <c r="AX261" s="13" t="s">
        <v>76</v>
      </c>
      <c r="AY261" s="245" t="s">
        <v>144</v>
      </c>
    </row>
    <row r="262" spans="1:51" s="16" customFormat="1" ht="12">
      <c r="A262" s="16"/>
      <c r="B262" s="267"/>
      <c r="C262" s="268"/>
      <c r="D262" s="236" t="s">
        <v>152</v>
      </c>
      <c r="E262" s="269" t="s">
        <v>1</v>
      </c>
      <c r="F262" s="270" t="s">
        <v>269</v>
      </c>
      <c r="G262" s="268"/>
      <c r="H262" s="271">
        <v>256.564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277" t="s">
        <v>152</v>
      </c>
      <c r="AU262" s="277" t="s">
        <v>85</v>
      </c>
      <c r="AV262" s="16" t="s">
        <v>162</v>
      </c>
      <c r="AW262" s="16" t="s">
        <v>32</v>
      </c>
      <c r="AX262" s="16" t="s">
        <v>76</v>
      </c>
      <c r="AY262" s="277" t="s">
        <v>144</v>
      </c>
    </row>
    <row r="263" spans="1:51" s="15" customFormat="1" ht="12">
      <c r="A263" s="15"/>
      <c r="B263" s="257"/>
      <c r="C263" s="258"/>
      <c r="D263" s="236" t="s">
        <v>152</v>
      </c>
      <c r="E263" s="259" t="s">
        <v>1</v>
      </c>
      <c r="F263" s="260" t="s">
        <v>304</v>
      </c>
      <c r="G263" s="258"/>
      <c r="H263" s="259" t="s">
        <v>1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6" t="s">
        <v>152</v>
      </c>
      <c r="AU263" s="266" t="s">
        <v>85</v>
      </c>
      <c r="AV263" s="15" t="s">
        <v>83</v>
      </c>
      <c r="AW263" s="15" t="s">
        <v>32</v>
      </c>
      <c r="AX263" s="15" t="s">
        <v>76</v>
      </c>
      <c r="AY263" s="266" t="s">
        <v>144</v>
      </c>
    </row>
    <row r="264" spans="1:51" s="13" customFormat="1" ht="12">
      <c r="A264" s="13"/>
      <c r="B264" s="234"/>
      <c r="C264" s="235"/>
      <c r="D264" s="236" t="s">
        <v>152</v>
      </c>
      <c r="E264" s="237" t="s">
        <v>1</v>
      </c>
      <c r="F264" s="238" t="s">
        <v>305</v>
      </c>
      <c r="G264" s="235"/>
      <c r="H264" s="239">
        <v>20.77</v>
      </c>
      <c r="I264" s="240"/>
      <c r="J264" s="235"/>
      <c r="K264" s="235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152</v>
      </c>
      <c r="AU264" s="245" t="s">
        <v>85</v>
      </c>
      <c r="AV264" s="13" t="s">
        <v>85</v>
      </c>
      <c r="AW264" s="13" t="s">
        <v>32</v>
      </c>
      <c r="AX264" s="13" t="s">
        <v>76</v>
      </c>
      <c r="AY264" s="245" t="s">
        <v>144</v>
      </c>
    </row>
    <row r="265" spans="1:51" s="13" customFormat="1" ht="12">
      <c r="A265" s="13"/>
      <c r="B265" s="234"/>
      <c r="C265" s="235"/>
      <c r="D265" s="236" t="s">
        <v>152</v>
      </c>
      <c r="E265" s="237" t="s">
        <v>1</v>
      </c>
      <c r="F265" s="238" t="s">
        <v>306</v>
      </c>
      <c r="G265" s="235"/>
      <c r="H265" s="239">
        <v>246.652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152</v>
      </c>
      <c r="AU265" s="245" t="s">
        <v>85</v>
      </c>
      <c r="AV265" s="13" t="s">
        <v>85</v>
      </c>
      <c r="AW265" s="13" t="s">
        <v>32</v>
      </c>
      <c r="AX265" s="13" t="s">
        <v>76</v>
      </c>
      <c r="AY265" s="245" t="s">
        <v>144</v>
      </c>
    </row>
    <row r="266" spans="1:51" s="13" customFormat="1" ht="12">
      <c r="A266" s="13"/>
      <c r="B266" s="234"/>
      <c r="C266" s="235"/>
      <c r="D266" s="236" t="s">
        <v>152</v>
      </c>
      <c r="E266" s="237" t="s">
        <v>1</v>
      </c>
      <c r="F266" s="238" t="s">
        <v>307</v>
      </c>
      <c r="G266" s="235"/>
      <c r="H266" s="239">
        <v>12.375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152</v>
      </c>
      <c r="AU266" s="245" t="s">
        <v>85</v>
      </c>
      <c r="AV266" s="13" t="s">
        <v>85</v>
      </c>
      <c r="AW266" s="13" t="s">
        <v>32</v>
      </c>
      <c r="AX266" s="13" t="s">
        <v>76</v>
      </c>
      <c r="AY266" s="245" t="s">
        <v>144</v>
      </c>
    </row>
    <row r="267" spans="1:51" s="16" customFormat="1" ht="12">
      <c r="A267" s="16"/>
      <c r="B267" s="267"/>
      <c r="C267" s="268"/>
      <c r="D267" s="236" t="s">
        <v>152</v>
      </c>
      <c r="E267" s="269" t="s">
        <v>1</v>
      </c>
      <c r="F267" s="270" t="s">
        <v>269</v>
      </c>
      <c r="G267" s="268"/>
      <c r="H267" s="271">
        <v>279.79699999999997</v>
      </c>
      <c r="I267" s="272"/>
      <c r="J267" s="268"/>
      <c r="K267" s="268"/>
      <c r="L267" s="273"/>
      <c r="M267" s="274"/>
      <c r="N267" s="275"/>
      <c r="O267" s="275"/>
      <c r="P267" s="275"/>
      <c r="Q267" s="275"/>
      <c r="R267" s="275"/>
      <c r="S267" s="275"/>
      <c r="T267" s="27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77" t="s">
        <v>152</v>
      </c>
      <c r="AU267" s="277" t="s">
        <v>85</v>
      </c>
      <c r="AV267" s="16" t="s">
        <v>162</v>
      </c>
      <c r="AW267" s="16" t="s">
        <v>32</v>
      </c>
      <c r="AX267" s="16" t="s">
        <v>76</v>
      </c>
      <c r="AY267" s="277" t="s">
        <v>144</v>
      </c>
    </row>
    <row r="268" spans="1:51" s="15" customFormat="1" ht="12">
      <c r="A268" s="15"/>
      <c r="B268" s="257"/>
      <c r="C268" s="258"/>
      <c r="D268" s="236" t="s">
        <v>152</v>
      </c>
      <c r="E268" s="259" t="s">
        <v>1</v>
      </c>
      <c r="F268" s="260" t="s">
        <v>308</v>
      </c>
      <c r="G268" s="258"/>
      <c r="H268" s="259" t="s">
        <v>1</v>
      </c>
      <c r="I268" s="261"/>
      <c r="J268" s="258"/>
      <c r="K268" s="258"/>
      <c r="L268" s="262"/>
      <c r="M268" s="263"/>
      <c r="N268" s="264"/>
      <c r="O268" s="264"/>
      <c r="P268" s="264"/>
      <c r="Q268" s="264"/>
      <c r="R268" s="264"/>
      <c r="S268" s="264"/>
      <c r="T268" s="26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6" t="s">
        <v>152</v>
      </c>
      <c r="AU268" s="266" t="s">
        <v>85</v>
      </c>
      <c r="AV268" s="15" t="s">
        <v>83</v>
      </c>
      <c r="AW268" s="15" t="s">
        <v>32</v>
      </c>
      <c r="AX268" s="15" t="s">
        <v>76</v>
      </c>
      <c r="AY268" s="266" t="s">
        <v>144</v>
      </c>
    </row>
    <row r="269" spans="1:51" s="13" customFormat="1" ht="12">
      <c r="A269" s="13"/>
      <c r="B269" s="234"/>
      <c r="C269" s="235"/>
      <c r="D269" s="236" t="s">
        <v>152</v>
      </c>
      <c r="E269" s="237" t="s">
        <v>1</v>
      </c>
      <c r="F269" s="238" t="s">
        <v>309</v>
      </c>
      <c r="G269" s="235"/>
      <c r="H269" s="239">
        <v>11.929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152</v>
      </c>
      <c r="AU269" s="245" t="s">
        <v>85</v>
      </c>
      <c r="AV269" s="13" t="s">
        <v>85</v>
      </c>
      <c r="AW269" s="13" t="s">
        <v>32</v>
      </c>
      <c r="AX269" s="13" t="s">
        <v>76</v>
      </c>
      <c r="AY269" s="245" t="s">
        <v>144</v>
      </c>
    </row>
    <row r="270" spans="1:51" s="13" customFormat="1" ht="12">
      <c r="A270" s="13"/>
      <c r="B270" s="234"/>
      <c r="C270" s="235"/>
      <c r="D270" s="236" t="s">
        <v>152</v>
      </c>
      <c r="E270" s="237" t="s">
        <v>1</v>
      </c>
      <c r="F270" s="238" t="s">
        <v>310</v>
      </c>
      <c r="G270" s="235"/>
      <c r="H270" s="239">
        <v>62.132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152</v>
      </c>
      <c r="AU270" s="245" t="s">
        <v>85</v>
      </c>
      <c r="AV270" s="13" t="s">
        <v>85</v>
      </c>
      <c r="AW270" s="13" t="s">
        <v>32</v>
      </c>
      <c r="AX270" s="13" t="s">
        <v>76</v>
      </c>
      <c r="AY270" s="245" t="s">
        <v>144</v>
      </c>
    </row>
    <row r="271" spans="1:51" s="13" customFormat="1" ht="12">
      <c r="A271" s="13"/>
      <c r="B271" s="234"/>
      <c r="C271" s="235"/>
      <c r="D271" s="236" t="s">
        <v>152</v>
      </c>
      <c r="E271" s="237" t="s">
        <v>1</v>
      </c>
      <c r="F271" s="238" t="s">
        <v>311</v>
      </c>
      <c r="G271" s="235"/>
      <c r="H271" s="239">
        <v>40.535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152</v>
      </c>
      <c r="AU271" s="245" t="s">
        <v>85</v>
      </c>
      <c r="AV271" s="13" t="s">
        <v>85</v>
      </c>
      <c r="AW271" s="13" t="s">
        <v>32</v>
      </c>
      <c r="AX271" s="13" t="s">
        <v>76</v>
      </c>
      <c r="AY271" s="245" t="s">
        <v>144</v>
      </c>
    </row>
    <row r="272" spans="1:51" s="16" customFormat="1" ht="12">
      <c r="A272" s="16"/>
      <c r="B272" s="267"/>
      <c r="C272" s="268"/>
      <c r="D272" s="236" t="s">
        <v>152</v>
      </c>
      <c r="E272" s="269" t="s">
        <v>1</v>
      </c>
      <c r="F272" s="270" t="s">
        <v>269</v>
      </c>
      <c r="G272" s="268"/>
      <c r="H272" s="271">
        <v>114.59599999999999</v>
      </c>
      <c r="I272" s="272"/>
      <c r="J272" s="268"/>
      <c r="K272" s="268"/>
      <c r="L272" s="273"/>
      <c r="M272" s="274"/>
      <c r="N272" s="275"/>
      <c r="O272" s="275"/>
      <c r="P272" s="275"/>
      <c r="Q272" s="275"/>
      <c r="R272" s="275"/>
      <c r="S272" s="275"/>
      <c r="T272" s="27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77" t="s">
        <v>152</v>
      </c>
      <c r="AU272" s="277" t="s">
        <v>85</v>
      </c>
      <c r="AV272" s="16" t="s">
        <v>162</v>
      </c>
      <c r="AW272" s="16" t="s">
        <v>32</v>
      </c>
      <c r="AX272" s="16" t="s">
        <v>76</v>
      </c>
      <c r="AY272" s="277" t="s">
        <v>144</v>
      </c>
    </row>
    <row r="273" spans="1:51" s="15" customFormat="1" ht="12">
      <c r="A273" s="15"/>
      <c r="B273" s="257"/>
      <c r="C273" s="258"/>
      <c r="D273" s="236" t="s">
        <v>152</v>
      </c>
      <c r="E273" s="259" t="s">
        <v>1</v>
      </c>
      <c r="F273" s="260" t="s">
        <v>312</v>
      </c>
      <c r="G273" s="258"/>
      <c r="H273" s="259" t="s">
        <v>1</v>
      </c>
      <c r="I273" s="261"/>
      <c r="J273" s="258"/>
      <c r="K273" s="258"/>
      <c r="L273" s="262"/>
      <c r="M273" s="263"/>
      <c r="N273" s="264"/>
      <c r="O273" s="264"/>
      <c r="P273" s="264"/>
      <c r="Q273" s="264"/>
      <c r="R273" s="264"/>
      <c r="S273" s="264"/>
      <c r="T273" s="26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6" t="s">
        <v>152</v>
      </c>
      <c r="AU273" s="266" t="s">
        <v>85</v>
      </c>
      <c r="AV273" s="15" t="s">
        <v>83</v>
      </c>
      <c r="AW273" s="15" t="s">
        <v>32</v>
      </c>
      <c r="AX273" s="15" t="s">
        <v>76</v>
      </c>
      <c r="AY273" s="266" t="s">
        <v>144</v>
      </c>
    </row>
    <row r="274" spans="1:51" s="13" customFormat="1" ht="12">
      <c r="A274" s="13"/>
      <c r="B274" s="234"/>
      <c r="C274" s="235"/>
      <c r="D274" s="236" t="s">
        <v>152</v>
      </c>
      <c r="E274" s="237" t="s">
        <v>1</v>
      </c>
      <c r="F274" s="238" t="s">
        <v>313</v>
      </c>
      <c r="G274" s="235"/>
      <c r="H274" s="239">
        <v>9.35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152</v>
      </c>
      <c r="AU274" s="245" t="s">
        <v>85</v>
      </c>
      <c r="AV274" s="13" t="s">
        <v>85</v>
      </c>
      <c r="AW274" s="13" t="s">
        <v>32</v>
      </c>
      <c r="AX274" s="13" t="s">
        <v>76</v>
      </c>
      <c r="AY274" s="245" t="s">
        <v>144</v>
      </c>
    </row>
    <row r="275" spans="1:51" s="13" customFormat="1" ht="12">
      <c r="A275" s="13"/>
      <c r="B275" s="234"/>
      <c r="C275" s="235"/>
      <c r="D275" s="236" t="s">
        <v>152</v>
      </c>
      <c r="E275" s="237" t="s">
        <v>1</v>
      </c>
      <c r="F275" s="238" t="s">
        <v>314</v>
      </c>
      <c r="G275" s="235"/>
      <c r="H275" s="239">
        <v>41.483</v>
      </c>
      <c r="I275" s="240"/>
      <c r="J275" s="235"/>
      <c r="K275" s="235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152</v>
      </c>
      <c r="AU275" s="245" t="s">
        <v>85</v>
      </c>
      <c r="AV275" s="13" t="s">
        <v>85</v>
      </c>
      <c r="AW275" s="13" t="s">
        <v>32</v>
      </c>
      <c r="AX275" s="13" t="s">
        <v>76</v>
      </c>
      <c r="AY275" s="245" t="s">
        <v>144</v>
      </c>
    </row>
    <row r="276" spans="1:51" s="13" customFormat="1" ht="12">
      <c r="A276" s="13"/>
      <c r="B276" s="234"/>
      <c r="C276" s="235"/>
      <c r="D276" s="236" t="s">
        <v>152</v>
      </c>
      <c r="E276" s="237" t="s">
        <v>1</v>
      </c>
      <c r="F276" s="238" t="s">
        <v>315</v>
      </c>
      <c r="G276" s="235"/>
      <c r="H276" s="239">
        <v>11.951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152</v>
      </c>
      <c r="AU276" s="245" t="s">
        <v>85</v>
      </c>
      <c r="AV276" s="13" t="s">
        <v>85</v>
      </c>
      <c r="AW276" s="13" t="s">
        <v>32</v>
      </c>
      <c r="AX276" s="13" t="s">
        <v>76</v>
      </c>
      <c r="AY276" s="245" t="s">
        <v>144</v>
      </c>
    </row>
    <row r="277" spans="1:51" s="13" customFormat="1" ht="12">
      <c r="A277" s="13"/>
      <c r="B277" s="234"/>
      <c r="C277" s="235"/>
      <c r="D277" s="236" t="s">
        <v>152</v>
      </c>
      <c r="E277" s="237" t="s">
        <v>1</v>
      </c>
      <c r="F277" s="238" t="s">
        <v>316</v>
      </c>
      <c r="G277" s="235"/>
      <c r="H277" s="239">
        <v>61.256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152</v>
      </c>
      <c r="AU277" s="245" t="s">
        <v>85</v>
      </c>
      <c r="AV277" s="13" t="s">
        <v>85</v>
      </c>
      <c r="AW277" s="13" t="s">
        <v>32</v>
      </c>
      <c r="AX277" s="13" t="s">
        <v>76</v>
      </c>
      <c r="AY277" s="245" t="s">
        <v>144</v>
      </c>
    </row>
    <row r="278" spans="1:51" s="16" customFormat="1" ht="12">
      <c r="A278" s="16"/>
      <c r="B278" s="267"/>
      <c r="C278" s="268"/>
      <c r="D278" s="236" t="s">
        <v>152</v>
      </c>
      <c r="E278" s="269" t="s">
        <v>1</v>
      </c>
      <c r="F278" s="270" t="s">
        <v>269</v>
      </c>
      <c r="G278" s="268"/>
      <c r="H278" s="271">
        <v>124.03999999999999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7" t="s">
        <v>152</v>
      </c>
      <c r="AU278" s="277" t="s">
        <v>85</v>
      </c>
      <c r="AV278" s="16" t="s">
        <v>162</v>
      </c>
      <c r="AW278" s="16" t="s">
        <v>32</v>
      </c>
      <c r="AX278" s="16" t="s">
        <v>76</v>
      </c>
      <c r="AY278" s="277" t="s">
        <v>144</v>
      </c>
    </row>
    <row r="279" spans="1:51" s="15" customFormat="1" ht="12">
      <c r="A279" s="15"/>
      <c r="B279" s="257"/>
      <c r="C279" s="258"/>
      <c r="D279" s="236" t="s">
        <v>152</v>
      </c>
      <c r="E279" s="259" t="s">
        <v>1</v>
      </c>
      <c r="F279" s="260" t="s">
        <v>317</v>
      </c>
      <c r="G279" s="258"/>
      <c r="H279" s="259" t="s">
        <v>1</v>
      </c>
      <c r="I279" s="261"/>
      <c r="J279" s="258"/>
      <c r="K279" s="258"/>
      <c r="L279" s="262"/>
      <c r="M279" s="263"/>
      <c r="N279" s="264"/>
      <c r="O279" s="264"/>
      <c r="P279" s="264"/>
      <c r="Q279" s="264"/>
      <c r="R279" s="264"/>
      <c r="S279" s="264"/>
      <c r="T279" s="26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6" t="s">
        <v>152</v>
      </c>
      <c r="AU279" s="266" t="s">
        <v>85</v>
      </c>
      <c r="AV279" s="15" t="s">
        <v>83</v>
      </c>
      <c r="AW279" s="15" t="s">
        <v>32</v>
      </c>
      <c r="AX279" s="15" t="s">
        <v>76</v>
      </c>
      <c r="AY279" s="266" t="s">
        <v>144</v>
      </c>
    </row>
    <row r="280" spans="1:51" s="13" customFormat="1" ht="12">
      <c r="A280" s="13"/>
      <c r="B280" s="234"/>
      <c r="C280" s="235"/>
      <c r="D280" s="236" t="s">
        <v>152</v>
      </c>
      <c r="E280" s="237" t="s">
        <v>1</v>
      </c>
      <c r="F280" s="238" t="s">
        <v>318</v>
      </c>
      <c r="G280" s="235"/>
      <c r="H280" s="239">
        <v>-4.05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152</v>
      </c>
      <c r="AU280" s="245" t="s">
        <v>85</v>
      </c>
      <c r="AV280" s="13" t="s">
        <v>85</v>
      </c>
      <c r="AW280" s="13" t="s">
        <v>32</v>
      </c>
      <c r="AX280" s="13" t="s">
        <v>76</v>
      </c>
      <c r="AY280" s="245" t="s">
        <v>144</v>
      </c>
    </row>
    <row r="281" spans="1:51" s="13" customFormat="1" ht="12">
      <c r="A281" s="13"/>
      <c r="B281" s="234"/>
      <c r="C281" s="235"/>
      <c r="D281" s="236" t="s">
        <v>152</v>
      </c>
      <c r="E281" s="237" t="s">
        <v>1</v>
      </c>
      <c r="F281" s="238" t="s">
        <v>319</v>
      </c>
      <c r="G281" s="235"/>
      <c r="H281" s="239">
        <v>-1.62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152</v>
      </c>
      <c r="AU281" s="245" t="s">
        <v>85</v>
      </c>
      <c r="AV281" s="13" t="s">
        <v>85</v>
      </c>
      <c r="AW281" s="13" t="s">
        <v>32</v>
      </c>
      <c r="AX281" s="13" t="s">
        <v>76</v>
      </c>
      <c r="AY281" s="245" t="s">
        <v>144</v>
      </c>
    </row>
    <row r="282" spans="1:51" s="13" customFormat="1" ht="12">
      <c r="A282" s="13"/>
      <c r="B282" s="234"/>
      <c r="C282" s="235"/>
      <c r="D282" s="236" t="s">
        <v>152</v>
      </c>
      <c r="E282" s="237" t="s">
        <v>1</v>
      </c>
      <c r="F282" s="238" t="s">
        <v>320</v>
      </c>
      <c r="G282" s="235"/>
      <c r="H282" s="239">
        <v>-0.72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152</v>
      </c>
      <c r="AU282" s="245" t="s">
        <v>85</v>
      </c>
      <c r="AV282" s="13" t="s">
        <v>85</v>
      </c>
      <c r="AW282" s="13" t="s">
        <v>32</v>
      </c>
      <c r="AX282" s="13" t="s">
        <v>76</v>
      </c>
      <c r="AY282" s="245" t="s">
        <v>144</v>
      </c>
    </row>
    <row r="283" spans="1:51" s="13" customFormat="1" ht="12">
      <c r="A283" s="13"/>
      <c r="B283" s="234"/>
      <c r="C283" s="235"/>
      <c r="D283" s="236" t="s">
        <v>152</v>
      </c>
      <c r="E283" s="237" t="s">
        <v>1</v>
      </c>
      <c r="F283" s="238" t="s">
        <v>321</v>
      </c>
      <c r="G283" s="235"/>
      <c r="H283" s="239">
        <v>-5.76</v>
      </c>
      <c r="I283" s="240"/>
      <c r="J283" s="235"/>
      <c r="K283" s="235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152</v>
      </c>
      <c r="AU283" s="245" t="s">
        <v>85</v>
      </c>
      <c r="AV283" s="13" t="s">
        <v>85</v>
      </c>
      <c r="AW283" s="13" t="s">
        <v>32</v>
      </c>
      <c r="AX283" s="13" t="s">
        <v>76</v>
      </c>
      <c r="AY283" s="245" t="s">
        <v>144</v>
      </c>
    </row>
    <row r="284" spans="1:51" s="13" customFormat="1" ht="12">
      <c r="A284" s="13"/>
      <c r="B284" s="234"/>
      <c r="C284" s="235"/>
      <c r="D284" s="236" t="s">
        <v>152</v>
      </c>
      <c r="E284" s="237" t="s">
        <v>1</v>
      </c>
      <c r="F284" s="238" t="s">
        <v>322</v>
      </c>
      <c r="G284" s="235"/>
      <c r="H284" s="239">
        <v>-7.2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152</v>
      </c>
      <c r="AU284" s="245" t="s">
        <v>85</v>
      </c>
      <c r="AV284" s="13" t="s">
        <v>85</v>
      </c>
      <c r="AW284" s="13" t="s">
        <v>32</v>
      </c>
      <c r="AX284" s="13" t="s">
        <v>76</v>
      </c>
      <c r="AY284" s="245" t="s">
        <v>144</v>
      </c>
    </row>
    <row r="285" spans="1:51" s="13" customFormat="1" ht="12">
      <c r="A285" s="13"/>
      <c r="B285" s="234"/>
      <c r="C285" s="235"/>
      <c r="D285" s="236" t="s">
        <v>152</v>
      </c>
      <c r="E285" s="237" t="s">
        <v>1</v>
      </c>
      <c r="F285" s="238" t="s">
        <v>323</v>
      </c>
      <c r="G285" s="235"/>
      <c r="H285" s="239">
        <v>-2.16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152</v>
      </c>
      <c r="AU285" s="245" t="s">
        <v>85</v>
      </c>
      <c r="AV285" s="13" t="s">
        <v>85</v>
      </c>
      <c r="AW285" s="13" t="s">
        <v>32</v>
      </c>
      <c r="AX285" s="13" t="s">
        <v>76</v>
      </c>
      <c r="AY285" s="245" t="s">
        <v>144</v>
      </c>
    </row>
    <row r="286" spans="1:51" s="13" customFormat="1" ht="12">
      <c r="A286" s="13"/>
      <c r="B286" s="234"/>
      <c r="C286" s="235"/>
      <c r="D286" s="236" t="s">
        <v>152</v>
      </c>
      <c r="E286" s="237" t="s">
        <v>1</v>
      </c>
      <c r="F286" s="238" t="s">
        <v>324</v>
      </c>
      <c r="G286" s="235"/>
      <c r="H286" s="239">
        <v>-1.14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152</v>
      </c>
      <c r="AU286" s="245" t="s">
        <v>85</v>
      </c>
      <c r="AV286" s="13" t="s">
        <v>85</v>
      </c>
      <c r="AW286" s="13" t="s">
        <v>32</v>
      </c>
      <c r="AX286" s="13" t="s">
        <v>76</v>
      </c>
      <c r="AY286" s="245" t="s">
        <v>144</v>
      </c>
    </row>
    <row r="287" spans="1:51" s="13" customFormat="1" ht="12">
      <c r="A287" s="13"/>
      <c r="B287" s="234"/>
      <c r="C287" s="235"/>
      <c r="D287" s="236" t="s">
        <v>152</v>
      </c>
      <c r="E287" s="237" t="s">
        <v>1</v>
      </c>
      <c r="F287" s="238" t="s">
        <v>325</v>
      </c>
      <c r="G287" s="235"/>
      <c r="H287" s="239">
        <v>-1.2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152</v>
      </c>
      <c r="AU287" s="245" t="s">
        <v>85</v>
      </c>
      <c r="AV287" s="13" t="s">
        <v>85</v>
      </c>
      <c r="AW287" s="13" t="s">
        <v>32</v>
      </c>
      <c r="AX287" s="13" t="s">
        <v>76</v>
      </c>
      <c r="AY287" s="245" t="s">
        <v>144</v>
      </c>
    </row>
    <row r="288" spans="1:51" s="13" customFormat="1" ht="12">
      <c r="A288" s="13"/>
      <c r="B288" s="234"/>
      <c r="C288" s="235"/>
      <c r="D288" s="236" t="s">
        <v>152</v>
      </c>
      <c r="E288" s="237" t="s">
        <v>1</v>
      </c>
      <c r="F288" s="238" t="s">
        <v>326</v>
      </c>
      <c r="G288" s="235"/>
      <c r="H288" s="239">
        <v>-5.4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152</v>
      </c>
      <c r="AU288" s="245" t="s">
        <v>85</v>
      </c>
      <c r="AV288" s="13" t="s">
        <v>85</v>
      </c>
      <c r="AW288" s="13" t="s">
        <v>32</v>
      </c>
      <c r="AX288" s="13" t="s">
        <v>76</v>
      </c>
      <c r="AY288" s="245" t="s">
        <v>144</v>
      </c>
    </row>
    <row r="289" spans="1:51" s="13" customFormat="1" ht="12">
      <c r="A289" s="13"/>
      <c r="B289" s="234"/>
      <c r="C289" s="235"/>
      <c r="D289" s="236" t="s">
        <v>152</v>
      </c>
      <c r="E289" s="237" t="s">
        <v>1</v>
      </c>
      <c r="F289" s="238" t="s">
        <v>327</v>
      </c>
      <c r="G289" s="235"/>
      <c r="H289" s="239">
        <v>-12.6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152</v>
      </c>
      <c r="AU289" s="245" t="s">
        <v>85</v>
      </c>
      <c r="AV289" s="13" t="s">
        <v>85</v>
      </c>
      <c r="AW289" s="13" t="s">
        <v>32</v>
      </c>
      <c r="AX289" s="13" t="s">
        <v>76</v>
      </c>
      <c r="AY289" s="245" t="s">
        <v>144</v>
      </c>
    </row>
    <row r="290" spans="1:51" s="13" customFormat="1" ht="12">
      <c r="A290" s="13"/>
      <c r="B290" s="234"/>
      <c r="C290" s="235"/>
      <c r="D290" s="236" t="s">
        <v>152</v>
      </c>
      <c r="E290" s="237" t="s">
        <v>1</v>
      </c>
      <c r="F290" s="238" t="s">
        <v>328</v>
      </c>
      <c r="G290" s="235"/>
      <c r="H290" s="239">
        <v>-3.78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152</v>
      </c>
      <c r="AU290" s="245" t="s">
        <v>85</v>
      </c>
      <c r="AV290" s="13" t="s">
        <v>85</v>
      </c>
      <c r="AW290" s="13" t="s">
        <v>32</v>
      </c>
      <c r="AX290" s="13" t="s">
        <v>76</v>
      </c>
      <c r="AY290" s="245" t="s">
        <v>144</v>
      </c>
    </row>
    <row r="291" spans="1:51" s="13" customFormat="1" ht="12">
      <c r="A291" s="13"/>
      <c r="B291" s="234"/>
      <c r="C291" s="235"/>
      <c r="D291" s="236" t="s">
        <v>152</v>
      </c>
      <c r="E291" s="237" t="s">
        <v>1</v>
      </c>
      <c r="F291" s="238" t="s">
        <v>329</v>
      </c>
      <c r="G291" s="235"/>
      <c r="H291" s="239">
        <v>-11.34</v>
      </c>
      <c r="I291" s="240"/>
      <c r="J291" s="235"/>
      <c r="K291" s="235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152</v>
      </c>
      <c r="AU291" s="245" t="s">
        <v>85</v>
      </c>
      <c r="AV291" s="13" t="s">
        <v>85</v>
      </c>
      <c r="AW291" s="13" t="s">
        <v>32</v>
      </c>
      <c r="AX291" s="13" t="s">
        <v>76</v>
      </c>
      <c r="AY291" s="245" t="s">
        <v>144</v>
      </c>
    </row>
    <row r="292" spans="1:51" s="13" customFormat="1" ht="12">
      <c r="A292" s="13"/>
      <c r="B292" s="234"/>
      <c r="C292" s="235"/>
      <c r="D292" s="236" t="s">
        <v>152</v>
      </c>
      <c r="E292" s="237" t="s">
        <v>1</v>
      </c>
      <c r="F292" s="238" t="s">
        <v>330</v>
      </c>
      <c r="G292" s="235"/>
      <c r="H292" s="239">
        <v>-8.4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152</v>
      </c>
      <c r="AU292" s="245" t="s">
        <v>85</v>
      </c>
      <c r="AV292" s="13" t="s">
        <v>85</v>
      </c>
      <c r="AW292" s="13" t="s">
        <v>32</v>
      </c>
      <c r="AX292" s="13" t="s">
        <v>76</v>
      </c>
      <c r="AY292" s="245" t="s">
        <v>144</v>
      </c>
    </row>
    <row r="293" spans="1:51" s="13" customFormat="1" ht="12">
      <c r="A293" s="13"/>
      <c r="B293" s="234"/>
      <c r="C293" s="235"/>
      <c r="D293" s="236" t="s">
        <v>152</v>
      </c>
      <c r="E293" s="237" t="s">
        <v>1</v>
      </c>
      <c r="F293" s="238" t="s">
        <v>331</v>
      </c>
      <c r="G293" s="235"/>
      <c r="H293" s="239">
        <v>-17.64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152</v>
      </c>
      <c r="AU293" s="245" t="s">
        <v>85</v>
      </c>
      <c r="AV293" s="13" t="s">
        <v>85</v>
      </c>
      <c r="AW293" s="13" t="s">
        <v>32</v>
      </c>
      <c r="AX293" s="13" t="s">
        <v>76</v>
      </c>
      <c r="AY293" s="245" t="s">
        <v>144</v>
      </c>
    </row>
    <row r="294" spans="1:51" s="13" customFormat="1" ht="12">
      <c r="A294" s="13"/>
      <c r="B294" s="234"/>
      <c r="C294" s="235"/>
      <c r="D294" s="236" t="s">
        <v>152</v>
      </c>
      <c r="E294" s="237" t="s">
        <v>1</v>
      </c>
      <c r="F294" s="238" t="s">
        <v>332</v>
      </c>
      <c r="G294" s="235"/>
      <c r="H294" s="239">
        <v>-13.23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152</v>
      </c>
      <c r="AU294" s="245" t="s">
        <v>85</v>
      </c>
      <c r="AV294" s="13" t="s">
        <v>85</v>
      </c>
      <c r="AW294" s="13" t="s">
        <v>32</v>
      </c>
      <c r="AX294" s="13" t="s">
        <v>76</v>
      </c>
      <c r="AY294" s="245" t="s">
        <v>144</v>
      </c>
    </row>
    <row r="295" spans="1:51" s="13" customFormat="1" ht="12">
      <c r="A295" s="13"/>
      <c r="B295" s="234"/>
      <c r="C295" s="235"/>
      <c r="D295" s="236" t="s">
        <v>152</v>
      </c>
      <c r="E295" s="237" t="s">
        <v>1</v>
      </c>
      <c r="F295" s="238" t="s">
        <v>333</v>
      </c>
      <c r="G295" s="235"/>
      <c r="H295" s="239">
        <v>-3.36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152</v>
      </c>
      <c r="AU295" s="245" t="s">
        <v>85</v>
      </c>
      <c r="AV295" s="13" t="s">
        <v>85</v>
      </c>
      <c r="AW295" s="13" t="s">
        <v>32</v>
      </c>
      <c r="AX295" s="13" t="s">
        <v>76</v>
      </c>
      <c r="AY295" s="245" t="s">
        <v>144</v>
      </c>
    </row>
    <row r="296" spans="1:51" s="13" customFormat="1" ht="12">
      <c r="A296" s="13"/>
      <c r="B296" s="234"/>
      <c r="C296" s="235"/>
      <c r="D296" s="236" t="s">
        <v>152</v>
      </c>
      <c r="E296" s="237" t="s">
        <v>1</v>
      </c>
      <c r="F296" s="238" t="s">
        <v>334</v>
      </c>
      <c r="G296" s="235"/>
      <c r="H296" s="239">
        <v>-3.36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152</v>
      </c>
      <c r="AU296" s="245" t="s">
        <v>85</v>
      </c>
      <c r="AV296" s="13" t="s">
        <v>85</v>
      </c>
      <c r="AW296" s="13" t="s">
        <v>32</v>
      </c>
      <c r="AX296" s="13" t="s">
        <v>76</v>
      </c>
      <c r="AY296" s="245" t="s">
        <v>144</v>
      </c>
    </row>
    <row r="297" spans="1:51" s="13" customFormat="1" ht="12">
      <c r="A297" s="13"/>
      <c r="B297" s="234"/>
      <c r="C297" s="235"/>
      <c r="D297" s="236" t="s">
        <v>152</v>
      </c>
      <c r="E297" s="237" t="s">
        <v>1</v>
      </c>
      <c r="F297" s="238" t="s">
        <v>335</v>
      </c>
      <c r="G297" s="235"/>
      <c r="H297" s="239">
        <v>-3.36</v>
      </c>
      <c r="I297" s="240"/>
      <c r="J297" s="235"/>
      <c r="K297" s="235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152</v>
      </c>
      <c r="AU297" s="245" t="s">
        <v>85</v>
      </c>
      <c r="AV297" s="13" t="s">
        <v>85</v>
      </c>
      <c r="AW297" s="13" t="s">
        <v>32</v>
      </c>
      <c r="AX297" s="13" t="s">
        <v>76</v>
      </c>
      <c r="AY297" s="245" t="s">
        <v>144</v>
      </c>
    </row>
    <row r="298" spans="1:51" s="13" customFormat="1" ht="12">
      <c r="A298" s="13"/>
      <c r="B298" s="234"/>
      <c r="C298" s="235"/>
      <c r="D298" s="236" t="s">
        <v>152</v>
      </c>
      <c r="E298" s="237" t="s">
        <v>1</v>
      </c>
      <c r="F298" s="238" t="s">
        <v>336</v>
      </c>
      <c r="G298" s="235"/>
      <c r="H298" s="239">
        <v>-3.78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152</v>
      </c>
      <c r="AU298" s="245" t="s">
        <v>85</v>
      </c>
      <c r="AV298" s="13" t="s">
        <v>85</v>
      </c>
      <c r="AW298" s="13" t="s">
        <v>32</v>
      </c>
      <c r="AX298" s="13" t="s">
        <v>76</v>
      </c>
      <c r="AY298" s="245" t="s">
        <v>144</v>
      </c>
    </row>
    <row r="299" spans="1:51" s="13" customFormat="1" ht="12">
      <c r="A299" s="13"/>
      <c r="B299" s="234"/>
      <c r="C299" s="235"/>
      <c r="D299" s="236" t="s">
        <v>152</v>
      </c>
      <c r="E299" s="237" t="s">
        <v>1</v>
      </c>
      <c r="F299" s="238" t="s">
        <v>337</v>
      </c>
      <c r="G299" s="235"/>
      <c r="H299" s="239">
        <v>-3.84</v>
      </c>
      <c r="I299" s="240"/>
      <c r="J299" s="235"/>
      <c r="K299" s="235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152</v>
      </c>
      <c r="AU299" s="245" t="s">
        <v>85</v>
      </c>
      <c r="AV299" s="13" t="s">
        <v>85</v>
      </c>
      <c r="AW299" s="13" t="s">
        <v>32</v>
      </c>
      <c r="AX299" s="13" t="s">
        <v>76</v>
      </c>
      <c r="AY299" s="245" t="s">
        <v>144</v>
      </c>
    </row>
    <row r="300" spans="1:51" s="13" customFormat="1" ht="12">
      <c r="A300" s="13"/>
      <c r="B300" s="234"/>
      <c r="C300" s="235"/>
      <c r="D300" s="236" t="s">
        <v>152</v>
      </c>
      <c r="E300" s="237" t="s">
        <v>1</v>
      </c>
      <c r="F300" s="238" t="s">
        <v>338</v>
      </c>
      <c r="G300" s="235"/>
      <c r="H300" s="239">
        <v>-15.75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152</v>
      </c>
      <c r="AU300" s="245" t="s">
        <v>85</v>
      </c>
      <c r="AV300" s="13" t="s">
        <v>85</v>
      </c>
      <c r="AW300" s="13" t="s">
        <v>32</v>
      </c>
      <c r="AX300" s="13" t="s">
        <v>76</v>
      </c>
      <c r="AY300" s="245" t="s">
        <v>144</v>
      </c>
    </row>
    <row r="301" spans="1:51" s="13" customFormat="1" ht="12">
      <c r="A301" s="13"/>
      <c r="B301" s="234"/>
      <c r="C301" s="235"/>
      <c r="D301" s="236" t="s">
        <v>152</v>
      </c>
      <c r="E301" s="237" t="s">
        <v>1</v>
      </c>
      <c r="F301" s="238" t="s">
        <v>339</v>
      </c>
      <c r="G301" s="235"/>
      <c r="H301" s="239">
        <v>-5.4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152</v>
      </c>
      <c r="AU301" s="245" t="s">
        <v>85</v>
      </c>
      <c r="AV301" s="13" t="s">
        <v>85</v>
      </c>
      <c r="AW301" s="13" t="s">
        <v>32</v>
      </c>
      <c r="AX301" s="13" t="s">
        <v>76</v>
      </c>
      <c r="AY301" s="245" t="s">
        <v>144</v>
      </c>
    </row>
    <row r="302" spans="1:51" s="13" customFormat="1" ht="12">
      <c r="A302" s="13"/>
      <c r="B302" s="234"/>
      <c r="C302" s="235"/>
      <c r="D302" s="236" t="s">
        <v>152</v>
      </c>
      <c r="E302" s="237" t="s">
        <v>1</v>
      </c>
      <c r="F302" s="238" t="s">
        <v>340</v>
      </c>
      <c r="G302" s="235"/>
      <c r="H302" s="239">
        <v>-1.44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152</v>
      </c>
      <c r="AU302" s="245" t="s">
        <v>85</v>
      </c>
      <c r="AV302" s="13" t="s">
        <v>85</v>
      </c>
      <c r="AW302" s="13" t="s">
        <v>32</v>
      </c>
      <c r="AX302" s="13" t="s">
        <v>76</v>
      </c>
      <c r="AY302" s="245" t="s">
        <v>144</v>
      </c>
    </row>
    <row r="303" spans="1:51" s="16" customFormat="1" ht="12">
      <c r="A303" s="16"/>
      <c r="B303" s="267"/>
      <c r="C303" s="268"/>
      <c r="D303" s="236" t="s">
        <v>152</v>
      </c>
      <c r="E303" s="269" t="s">
        <v>1</v>
      </c>
      <c r="F303" s="270" t="s">
        <v>269</v>
      </c>
      <c r="G303" s="268"/>
      <c r="H303" s="271">
        <v>-136.53</v>
      </c>
      <c r="I303" s="272"/>
      <c r="J303" s="268"/>
      <c r="K303" s="268"/>
      <c r="L303" s="273"/>
      <c r="M303" s="274"/>
      <c r="N303" s="275"/>
      <c r="O303" s="275"/>
      <c r="P303" s="275"/>
      <c r="Q303" s="275"/>
      <c r="R303" s="275"/>
      <c r="S303" s="275"/>
      <c r="T303" s="27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77" t="s">
        <v>152</v>
      </c>
      <c r="AU303" s="277" t="s">
        <v>85</v>
      </c>
      <c r="AV303" s="16" t="s">
        <v>162</v>
      </c>
      <c r="AW303" s="16" t="s">
        <v>32</v>
      </c>
      <c r="AX303" s="16" t="s">
        <v>76</v>
      </c>
      <c r="AY303" s="277" t="s">
        <v>144</v>
      </c>
    </row>
    <row r="304" spans="1:51" s="13" customFormat="1" ht="12">
      <c r="A304" s="13"/>
      <c r="B304" s="234"/>
      <c r="C304" s="235"/>
      <c r="D304" s="236" t="s">
        <v>152</v>
      </c>
      <c r="E304" s="237" t="s">
        <v>1</v>
      </c>
      <c r="F304" s="238" t="s">
        <v>341</v>
      </c>
      <c r="G304" s="235"/>
      <c r="H304" s="239">
        <v>-91.787</v>
      </c>
      <c r="I304" s="240"/>
      <c r="J304" s="235"/>
      <c r="K304" s="235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152</v>
      </c>
      <c r="AU304" s="245" t="s">
        <v>85</v>
      </c>
      <c r="AV304" s="13" t="s">
        <v>85</v>
      </c>
      <c r="AW304" s="13" t="s">
        <v>32</v>
      </c>
      <c r="AX304" s="13" t="s">
        <v>76</v>
      </c>
      <c r="AY304" s="245" t="s">
        <v>144</v>
      </c>
    </row>
    <row r="305" spans="1:51" s="14" customFormat="1" ht="12">
      <c r="A305" s="14"/>
      <c r="B305" s="246"/>
      <c r="C305" s="247"/>
      <c r="D305" s="236" t="s">
        <v>152</v>
      </c>
      <c r="E305" s="248" t="s">
        <v>1</v>
      </c>
      <c r="F305" s="249" t="s">
        <v>156</v>
      </c>
      <c r="G305" s="247"/>
      <c r="H305" s="250">
        <v>546.6799999999997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152</v>
      </c>
      <c r="AU305" s="256" t="s">
        <v>85</v>
      </c>
      <c r="AV305" s="14" t="s">
        <v>150</v>
      </c>
      <c r="AW305" s="14" t="s">
        <v>32</v>
      </c>
      <c r="AX305" s="14" t="s">
        <v>83</v>
      </c>
      <c r="AY305" s="256" t="s">
        <v>144</v>
      </c>
    </row>
    <row r="306" spans="1:65" s="2" customFormat="1" ht="21.75" customHeight="1">
      <c r="A306" s="39"/>
      <c r="B306" s="40"/>
      <c r="C306" s="278" t="s">
        <v>7</v>
      </c>
      <c r="D306" s="278" t="s">
        <v>272</v>
      </c>
      <c r="E306" s="279" t="s">
        <v>342</v>
      </c>
      <c r="F306" s="280" t="s">
        <v>343</v>
      </c>
      <c r="G306" s="281" t="s">
        <v>177</v>
      </c>
      <c r="H306" s="282">
        <v>557.614</v>
      </c>
      <c r="I306" s="283"/>
      <c r="J306" s="284">
        <f>ROUND(I306*H306,2)</f>
        <v>0</v>
      </c>
      <c r="K306" s="285"/>
      <c r="L306" s="286"/>
      <c r="M306" s="287" t="s">
        <v>1</v>
      </c>
      <c r="N306" s="288" t="s">
        <v>41</v>
      </c>
      <c r="O306" s="92"/>
      <c r="P306" s="230">
        <f>O306*H306</f>
        <v>0</v>
      </c>
      <c r="Q306" s="230">
        <v>0.0024</v>
      </c>
      <c r="R306" s="230">
        <f>Q306*H306</f>
        <v>1.3382736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188</v>
      </c>
      <c r="AT306" s="232" t="s">
        <v>272</v>
      </c>
      <c r="AU306" s="232" t="s">
        <v>85</v>
      </c>
      <c r="AY306" s="18" t="s">
        <v>144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83</v>
      </c>
      <c r="BK306" s="233">
        <f>ROUND(I306*H306,2)</f>
        <v>0</v>
      </c>
      <c r="BL306" s="18" t="s">
        <v>150</v>
      </c>
      <c r="BM306" s="232" t="s">
        <v>344</v>
      </c>
    </row>
    <row r="307" spans="1:51" s="13" customFormat="1" ht="12">
      <c r="A307" s="13"/>
      <c r="B307" s="234"/>
      <c r="C307" s="235"/>
      <c r="D307" s="236" t="s">
        <v>152</v>
      </c>
      <c r="E307" s="235"/>
      <c r="F307" s="238" t="s">
        <v>345</v>
      </c>
      <c r="G307" s="235"/>
      <c r="H307" s="239">
        <v>557.614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152</v>
      </c>
      <c r="AU307" s="245" t="s">
        <v>85</v>
      </c>
      <c r="AV307" s="13" t="s">
        <v>85</v>
      </c>
      <c r="AW307" s="13" t="s">
        <v>4</v>
      </c>
      <c r="AX307" s="13" t="s">
        <v>83</v>
      </c>
      <c r="AY307" s="245" t="s">
        <v>144</v>
      </c>
    </row>
    <row r="308" spans="1:65" s="2" customFormat="1" ht="21.75" customHeight="1">
      <c r="A308" s="39"/>
      <c r="B308" s="40"/>
      <c r="C308" s="220" t="s">
        <v>346</v>
      </c>
      <c r="D308" s="220" t="s">
        <v>146</v>
      </c>
      <c r="E308" s="221" t="s">
        <v>297</v>
      </c>
      <c r="F308" s="222" t="s">
        <v>298</v>
      </c>
      <c r="G308" s="223" t="s">
        <v>177</v>
      </c>
      <c r="H308" s="224">
        <v>13.155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41</v>
      </c>
      <c r="O308" s="92"/>
      <c r="P308" s="230">
        <f>O308*H308</f>
        <v>0</v>
      </c>
      <c r="Q308" s="230">
        <v>0.0085</v>
      </c>
      <c r="R308" s="230">
        <f>Q308*H308</f>
        <v>0.1118175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150</v>
      </c>
      <c r="AT308" s="232" t="s">
        <v>146</v>
      </c>
      <c r="AU308" s="232" t="s">
        <v>85</v>
      </c>
      <c r="AY308" s="18" t="s">
        <v>144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83</v>
      </c>
      <c r="BK308" s="233">
        <f>ROUND(I308*H308,2)</f>
        <v>0</v>
      </c>
      <c r="BL308" s="18" t="s">
        <v>150</v>
      </c>
      <c r="BM308" s="232" t="s">
        <v>347</v>
      </c>
    </row>
    <row r="309" spans="1:51" s="13" customFormat="1" ht="12">
      <c r="A309" s="13"/>
      <c r="B309" s="234"/>
      <c r="C309" s="235"/>
      <c r="D309" s="236" t="s">
        <v>152</v>
      </c>
      <c r="E309" s="237" t="s">
        <v>1</v>
      </c>
      <c r="F309" s="238" t="s">
        <v>348</v>
      </c>
      <c r="G309" s="235"/>
      <c r="H309" s="239">
        <v>13.155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152</v>
      </c>
      <c r="AU309" s="245" t="s">
        <v>85</v>
      </c>
      <c r="AV309" s="13" t="s">
        <v>85</v>
      </c>
      <c r="AW309" s="13" t="s">
        <v>32</v>
      </c>
      <c r="AX309" s="13" t="s">
        <v>83</v>
      </c>
      <c r="AY309" s="245" t="s">
        <v>144</v>
      </c>
    </row>
    <row r="310" spans="1:65" s="2" customFormat="1" ht="21.75" customHeight="1">
      <c r="A310" s="39"/>
      <c r="B310" s="40"/>
      <c r="C310" s="278" t="s">
        <v>349</v>
      </c>
      <c r="D310" s="278" t="s">
        <v>272</v>
      </c>
      <c r="E310" s="279" t="s">
        <v>350</v>
      </c>
      <c r="F310" s="280" t="s">
        <v>351</v>
      </c>
      <c r="G310" s="281" t="s">
        <v>177</v>
      </c>
      <c r="H310" s="282">
        <v>13.418</v>
      </c>
      <c r="I310" s="283"/>
      <c r="J310" s="284">
        <f>ROUND(I310*H310,2)</f>
        <v>0</v>
      </c>
      <c r="K310" s="285"/>
      <c r="L310" s="286"/>
      <c r="M310" s="287" t="s">
        <v>1</v>
      </c>
      <c r="N310" s="288" t="s">
        <v>41</v>
      </c>
      <c r="O310" s="92"/>
      <c r="P310" s="230">
        <f>O310*H310</f>
        <v>0</v>
      </c>
      <c r="Q310" s="230">
        <v>0.0049</v>
      </c>
      <c r="R310" s="230">
        <f>Q310*H310</f>
        <v>0.06574819999999999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188</v>
      </c>
      <c r="AT310" s="232" t="s">
        <v>272</v>
      </c>
      <c r="AU310" s="232" t="s">
        <v>85</v>
      </c>
      <c r="AY310" s="18" t="s">
        <v>144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83</v>
      </c>
      <c r="BK310" s="233">
        <f>ROUND(I310*H310,2)</f>
        <v>0</v>
      </c>
      <c r="BL310" s="18" t="s">
        <v>150</v>
      </c>
      <c r="BM310" s="232" t="s">
        <v>352</v>
      </c>
    </row>
    <row r="311" spans="1:51" s="13" customFormat="1" ht="12">
      <c r="A311" s="13"/>
      <c r="B311" s="234"/>
      <c r="C311" s="235"/>
      <c r="D311" s="236" t="s">
        <v>152</v>
      </c>
      <c r="E311" s="235"/>
      <c r="F311" s="238" t="s">
        <v>353</v>
      </c>
      <c r="G311" s="235"/>
      <c r="H311" s="239">
        <v>13.418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152</v>
      </c>
      <c r="AU311" s="245" t="s">
        <v>85</v>
      </c>
      <c r="AV311" s="13" t="s">
        <v>85</v>
      </c>
      <c r="AW311" s="13" t="s">
        <v>4</v>
      </c>
      <c r="AX311" s="13" t="s">
        <v>83</v>
      </c>
      <c r="AY311" s="245" t="s">
        <v>144</v>
      </c>
    </row>
    <row r="312" spans="1:65" s="2" customFormat="1" ht="21.75" customHeight="1">
      <c r="A312" s="39"/>
      <c r="B312" s="40"/>
      <c r="C312" s="220" t="s">
        <v>354</v>
      </c>
      <c r="D312" s="220" t="s">
        <v>146</v>
      </c>
      <c r="E312" s="221" t="s">
        <v>297</v>
      </c>
      <c r="F312" s="222" t="s">
        <v>298</v>
      </c>
      <c r="G312" s="223" t="s">
        <v>177</v>
      </c>
      <c r="H312" s="224">
        <v>148.481</v>
      </c>
      <c r="I312" s="225"/>
      <c r="J312" s="226">
        <f>ROUND(I312*H312,2)</f>
        <v>0</v>
      </c>
      <c r="K312" s="227"/>
      <c r="L312" s="45"/>
      <c r="M312" s="228" t="s">
        <v>1</v>
      </c>
      <c r="N312" s="229" t="s">
        <v>41</v>
      </c>
      <c r="O312" s="92"/>
      <c r="P312" s="230">
        <f>O312*H312</f>
        <v>0</v>
      </c>
      <c r="Q312" s="230">
        <v>0.0085</v>
      </c>
      <c r="R312" s="230">
        <f>Q312*H312</f>
        <v>1.2620885</v>
      </c>
      <c r="S312" s="230">
        <v>0</v>
      </c>
      <c r="T312" s="23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2" t="s">
        <v>150</v>
      </c>
      <c r="AT312" s="232" t="s">
        <v>146</v>
      </c>
      <c r="AU312" s="232" t="s">
        <v>85</v>
      </c>
      <c r="AY312" s="18" t="s">
        <v>144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8" t="s">
        <v>83</v>
      </c>
      <c r="BK312" s="233">
        <f>ROUND(I312*H312,2)</f>
        <v>0</v>
      </c>
      <c r="BL312" s="18" t="s">
        <v>150</v>
      </c>
      <c r="BM312" s="232" t="s">
        <v>355</v>
      </c>
    </row>
    <row r="313" spans="1:51" s="15" customFormat="1" ht="12">
      <c r="A313" s="15"/>
      <c r="B313" s="257"/>
      <c r="C313" s="258"/>
      <c r="D313" s="236" t="s">
        <v>152</v>
      </c>
      <c r="E313" s="259" t="s">
        <v>1</v>
      </c>
      <c r="F313" s="260" t="s">
        <v>356</v>
      </c>
      <c r="G313" s="258"/>
      <c r="H313" s="259" t="s">
        <v>1</v>
      </c>
      <c r="I313" s="261"/>
      <c r="J313" s="258"/>
      <c r="K313" s="258"/>
      <c r="L313" s="262"/>
      <c r="M313" s="263"/>
      <c r="N313" s="264"/>
      <c r="O313" s="264"/>
      <c r="P313" s="264"/>
      <c r="Q313" s="264"/>
      <c r="R313" s="264"/>
      <c r="S313" s="264"/>
      <c r="T313" s="26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6" t="s">
        <v>152</v>
      </c>
      <c r="AU313" s="266" t="s">
        <v>85</v>
      </c>
      <c r="AV313" s="15" t="s">
        <v>83</v>
      </c>
      <c r="AW313" s="15" t="s">
        <v>32</v>
      </c>
      <c r="AX313" s="15" t="s">
        <v>76</v>
      </c>
      <c r="AY313" s="266" t="s">
        <v>144</v>
      </c>
    </row>
    <row r="314" spans="1:51" s="13" customFormat="1" ht="12">
      <c r="A314" s="13"/>
      <c r="B314" s="234"/>
      <c r="C314" s="235"/>
      <c r="D314" s="236" t="s">
        <v>152</v>
      </c>
      <c r="E314" s="237" t="s">
        <v>1</v>
      </c>
      <c r="F314" s="238" t="s">
        <v>357</v>
      </c>
      <c r="G314" s="235"/>
      <c r="H314" s="239">
        <v>41.763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152</v>
      </c>
      <c r="AU314" s="245" t="s">
        <v>85</v>
      </c>
      <c r="AV314" s="13" t="s">
        <v>85</v>
      </c>
      <c r="AW314" s="13" t="s">
        <v>32</v>
      </c>
      <c r="AX314" s="13" t="s">
        <v>76</v>
      </c>
      <c r="AY314" s="245" t="s">
        <v>144</v>
      </c>
    </row>
    <row r="315" spans="1:51" s="13" customFormat="1" ht="12">
      <c r="A315" s="13"/>
      <c r="B315" s="234"/>
      <c r="C315" s="235"/>
      <c r="D315" s="236" t="s">
        <v>152</v>
      </c>
      <c r="E315" s="237" t="s">
        <v>1</v>
      </c>
      <c r="F315" s="238" t="s">
        <v>358</v>
      </c>
      <c r="G315" s="235"/>
      <c r="H315" s="239">
        <v>5.27</v>
      </c>
      <c r="I315" s="240"/>
      <c r="J315" s="235"/>
      <c r="K315" s="235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152</v>
      </c>
      <c r="AU315" s="245" t="s">
        <v>85</v>
      </c>
      <c r="AV315" s="13" t="s">
        <v>85</v>
      </c>
      <c r="AW315" s="13" t="s">
        <v>32</v>
      </c>
      <c r="AX315" s="13" t="s">
        <v>76</v>
      </c>
      <c r="AY315" s="245" t="s">
        <v>144</v>
      </c>
    </row>
    <row r="316" spans="1:51" s="13" customFormat="1" ht="12">
      <c r="A316" s="13"/>
      <c r="B316" s="234"/>
      <c r="C316" s="235"/>
      <c r="D316" s="236" t="s">
        <v>152</v>
      </c>
      <c r="E316" s="237" t="s">
        <v>1</v>
      </c>
      <c r="F316" s="238" t="s">
        <v>359</v>
      </c>
      <c r="G316" s="235"/>
      <c r="H316" s="239">
        <v>3.3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152</v>
      </c>
      <c r="AU316" s="245" t="s">
        <v>85</v>
      </c>
      <c r="AV316" s="13" t="s">
        <v>85</v>
      </c>
      <c r="AW316" s="13" t="s">
        <v>32</v>
      </c>
      <c r="AX316" s="13" t="s">
        <v>76</v>
      </c>
      <c r="AY316" s="245" t="s">
        <v>144</v>
      </c>
    </row>
    <row r="317" spans="1:51" s="16" customFormat="1" ht="12">
      <c r="A317" s="16"/>
      <c r="B317" s="267"/>
      <c r="C317" s="268"/>
      <c r="D317" s="236" t="s">
        <v>152</v>
      </c>
      <c r="E317" s="269" t="s">
        <v>1</v>
      </c>
      <c r="F317" s="270" t="s">
        <v>269</v>
      </c>
      <c r="G317" s="268"/>
      <c r="H317" s="271">
        <v>50.333</v>
      </c>
      <c r="I317" s="272"/>
      <c r="J317" s="268"/>
      <c r="K317" s="268"/>
      <c r="L317" s="273"/>
      <c r="M317" s="274"/>
      <c r="N317" s="275"/>
      <c r="O317" s="275"/>
      <c r="P317" s="275"/>
      <c r="Q317" s="275"/>
      <c r="R317" s="275"/>
      <c r="S317" s="275"/>
      <c r="T317" s="27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7" t="s">
        <v>152</v>
      </c>
      <c r="AU317" s="277" t="s">
        <v>85</v>
      </c>
      <c r="AV317" s="16" t="s">
        <v>162</v>
      </c>
      <c r="AW317" s="16" t="s">
        <v>32</v>
      </c>
      <c r="AX317" s="16" t="s">
        <v>76</v>
      </c>
      <c r="AY317" s="277" t="s">
        <v>144</v>
      </c>
    </row>
    <row r="318" spans="1:51" s="13" customFormat="1" ht="12">
      <c r="A318" s="13"/>
      <c r="B318" s="234"/>
      <c r="C318" s="235"/>
      <c r="D318" s="236" t="s">
        <v>152</v>
      </c>
      <c r="E318" s="237" t="s">
        <v>1</v>
      </c>
      <c r="F318" s="238" t="s">
        <v>360</v>
      </c>
      <c r="G318" s="235"/>
      <c r="H318" s="239">
        <v>46.027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152</v>
      </c>
      <c r="AU318" s="245" t="s">
        <v>85</v>
      </c>
      <c r="AV318" s="13" t="s">
        <v>85</v>
      </c>
      <c r="AW318" s="13" t="s">
        <v>32</v>
      </c>
      <c r="AX318" s="13" t="s">
        <v>76</v>
      </c>
      <c r="AY318" s="245" t="s">
        <v>144</v>
      </c>
    </row>
    <row r="319" spans="1:51" s="13" customFormat="1" ht="12">
      <c r="A319" s="13"/>
      <c r="B319" s="234"/>
      <c r="C319" s="235"/>
      <c r="D319" s="236" t="s">
        <v>152</v>
      </c>
      <c r="E319" s="237" t="s">
        <v>1</v>
      </c>
      <c r="F319" s="238" t="s">
        <v>361</v>
      </c>
      <c r="G319" s="235"/>
      <c r="H319" s="239">
        <v>13.9</v>
      </c>
      <c r="I319" s="240"/>
      <c r="J319" s="235"/>
      <c r="K319" s="235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152</v>
      </c>
      <c r="AU319" s="245" t="s">
        <v>85</v>
      </c>
      <c r="AV319" s="13" t="s">
        <v>85</v>
      </c>
      <c r="AW319" s="13" t="s">
        <v>32</v>
      </c>
      <c r="AX319" s="13" t="s">
        <v>76</v>
      </c>
      <c r="AY319" s="245" t="s">
        <v>144</v>
      </c>
    </row>
    <row r="320" spans="1:51" s="16" customFormat="1" ht="12">
      <c r="A320" s="16"/>
      <c r="B320" s="267"/>
      <c r="C320" s="268"/>
      <c r="D320" s="236" t="s">
        <v>152</v>
      </c>
      <c r="E320" s="269" t="s">
        <v>1</v>
      </c>
      <c r="F320" s="270" t="s">
        <v>269</v>
      </c>
      <c r="G320" s="268"/>
      <c r="H320" s="271">
        <v>59.927</v>
      </c>
      <c r="I320" s="272"/>
      <c r="J320" s="268"/>
      <c r="K320" s="268"/>
      <c r="L320" s="273"/>
      <c r="M320" s="274"/>
      <c r="N320" s="275"/>
      <c r="O320" s="275"/>
      <c r="P320" s="275"/>
      <c r="Q320" s="275"/>
      <c r="R320" s="275"/>
      <c r="S320" s="275"/>
      <c r="T320" s="27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77" t="s">
        <v>152</v>
      </c>
      <c r="AU320" s="277" t="s">
        <v>85</v>
      </c>
      <c r="AV320" s="16" t="s">
        <v>162</v>
      </c>
      <c r="AW320" s="16" t="s">
        <v>32</v>
      </c>
      <c r="AX320" s="16" t="s">
        <v>76</v>
      </c>
      <c r="AY320" s="277" t="s">
        <v>144</v>
      </c>
    </row>
    <row r="321" spans="1:51" s="13" customFormat="1" ht="12">
      <c r="A321" s="13"/>
      <c r="B321" s="234"/>
      <c r="C321" s="235"/>
      <c r="D321" s="236" t="s">
        <v>152</v>
      </c>
      <c r="E321" s="237" t="s">
        <v>1</v>
      </c>
      <c r="F321" s="238" t="s">
        <v>362</v>
      </c>
      <c r="G321" s="235"/>
      <c r="H321" s="239">
        <v>19.916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152</v>
      </c>
      <c r="AU321" s="245" t="s">
        <v>85</v>
      </c>
      <c r="AV321" s="13" t="s">
        <v>85</v>
      </c>
      <c r="AW321" s="13" t="s">
        <v>32</v>
      </c>
      <c r="AX321" s="13" t="s">
        <v>76</v>
      </c>
      <c r="AY321" s="245" t="s">
        <v>144</v>
      </c>
    </row>
    <row r="322" spans="1:51" s="13" customFormat="1" ht="12">
      <c r="A322" s="13"/>
      <c r="B322" s="234"/>
      <c r="C322" s="235"/>
      <c r="D322" s="236" t="s">
        <v>152</v>
      </c>
      <c r="E322" s="237" t="s">
        <v>1</v>
      </c>
      <c r="F322" s="238" t="s">
        <v>363</v>
      </c>
      <c r="G322" s="235"/>
      <c r="H322" s="239">
        <v>4.739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152</v>
      </c>
      <c r="AU322" s="245" t="s">
        <v>85</v>
      </c>
      <c r="AV322" s="13" t="s">
        <v>85</v>
      </c>
      <c r="AW322" s="13" t="s">
        <v>32</v>
      </c>
      <c r="AX322" s="13" t="s">
        <v>76</v>
      </c>
      <c r="AY322" s="245" t="s">
        <v>144</v>
      </c>
    </row>
    <row r="323" spans="1:51" s="16" customFormat="1" ht="12">
      <c r="A323" s="16"/>
      <c r="B323" s="267"/>
      <c r="C323" s="268"/>
      <c r="D323" s="236" t="s">
        <v>152</v>
      </c>
      <c r="E323" s="269" t="s">
        <v>1</v>
      </c>
      <c r="F323" s="270" t="s">
        <v>269</v>
      </c>
      <c r="G323" s="268"/>
      <c r="H323" s="271">
        <v>24.655</v>
      </c>
      <c r="I323" s="272"/>
      <c r="J323" s="268"/>
      <c r="K323" s="268"/>
      <c r="L323" s="273"/>
      <c r="M323" s="274"/>
      <c r="N323" s="275"/>
      <c r="O323" s="275"/>
      <c r="P323" s="275"/>
      <c r="Q323" s="275"/>
      <c r="R323" s="275"/>
      <c r="S323" s="275"/>
      <c r="T323" s="27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77" t="s">
        <v>152</v>
      </c>
      <c r="AU323" s="277" t="s">
        <v>85</v>
      </c>
      <c r="AV323" s="16" t="s">
        <v>162</v>
      </c>
      <c r="AW323" s="16" t="s">
        <v>32</v>
      </c>
      <c r="AX323" s="16" t="s">
        <v>76</v>
      </c>
      <c r="AY323" s="277" t="s">
        <v>144</v>
      </c>
    </row>
    <row r="324" spans="1:51" s="13" customFormat="1" ht="12">
      <c r="A324" s="13"/>
      <c r="B324" s="234"/>
      <c r="C324" s="235"/>
      <c r="D324" s="236" t="s">
        <v>152</v>
      </c>
      <c r="E324" s="237" t="s">
        <v>1</v>
      </c>
      <c r="F324" s="238" t="s">
        <v>364</v>
      </c>
      <c r="G324" s="235"/>
      <c r="H324" s="239">
        <v>13.566</v>
      </c>
      <c r="I324" s="240"/>
      <c r="J324" s="235"/>
      <c r="K324" s="235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152</v>
      </c>
      <c r="AU324" s="245" t="s">
        <v>85</v>
      </c>
      <c r="AV324" s="13" t="s">
        <v>85</v>
      </c>
      <c r="AW324" s="13" t="s">
        <v>32</v>
      </c>
      <c r="AX324" s="13" t="s">
        <v>76</v>
      </c>
      <c r="AY324" s="245" t="s">
        <v>144</v>
      </c>
    </row>
    <row r="325" spans="1:51" s="16" customFormat="1" ht="12">
      <c r="A325" s="16"/>
      <c r="B325" s="267"/>
      <c r="C325" s="268"/>
      <c r="D325" s="236" t="s">
        <v>152</v>
      </c>
      <c r="E325" s="269" t="s">
        <v>1</v>
      </c>
      <c r="F325" s="270" t="s">
        <v>269</v>
      </c>
      <c r="G325" s="268"/>
      <c r="H325" s="271">
        <v>13.566</v>
      </c>
      <c r="I325" s="272"/>
      <c r="J325" s="268"/>
      <c r="K325" s="268"/>
      <c r="L325" s="273"/>
      <c r="M325" s="274"/>
      <c r="N325" s="275"/>
      <c r="O325" s="275"/>
      <c r="P325" s="275"/>
      <c r="Q325" s="275"/>
      <c r="R325" s="275"/>
      <c r="S325" s="275"/>
      <c r="T325" s="27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277" t="s">
        <v>152</v>
      </c>
      <c r="AU325" s="277" t="s">
        <v>85</v>
      </c>
      <c r="AV325" s="16" t="s">
        <v>162</v>
      </c>
      <c r="AW325" s="16" t="s">
        <v>32</v>
      </c>
      <c r="AX325" s="16" t="s">
        <v>76</v>
      </c>
      <c r="AY325" s="277" t="s">
        <v>144</v>
      </c>
    </row>
    <row r="326" spans="1:51" s="14" customFormat="1" ht="12">
      <c r="A326" s="14"/>
      <c r="B326" s="246"/>
      <c r="C326" s="247"/>
      <c r="D326" s="236" t="s">
        <v>152</v>
      </c>
      <c r="E326" s="248" t="s">
        <v>1</v>
      </c>
      <c r="F326" s="249" t="s">
        <v>156</v>
      </c>
      <c r="G326" s="247"/>
      <c r="H326" s="250">
        <v>148.481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152</v>
      </c>
      <c r="AU326" s="256" t="s">
        <v>85</v>
      </c>
      <c r="AV326" s="14" t="s">
        <v>150</v>
      </c>
      <c r="AW326" s="14" t="s">
        <v>32</v>
      </c>
      <c r="AX326" s="14" t="s">
        <v>83</v>
      </c>
      <c r="AY326" s="256" t="s">
        <v>144</v>
      </c>
    </row>
    <row r="327" spans="1:65" s="2" customFormat="1" ht="21.75" customHeight="1">
      <c r="A327" s="39"/>
      <c r="B327" s="40"/>
      <c r="C327" s="278" t="s">
        <v>365</v>
      </c>
      <c r="D327" s="278" t="s">
        <v>272</v>
      </c>
      <c r="E327" s="279" t="s">
        <v>366</v>
      </c>
      <c r="F327" s="280" t="s">
        <v>367</v>
      </c>
      <c r="G327" s="281" t="s">
        <v>177</v>
      </c>
      <c r="H327" s="282">
        <v>151.451</v>
      </c>
      <c r="I327" s="283"/>
      <c r="J327" s="284">
        <f>ROUND(I327*H327,2)</f>
        <v>0</v>
      </c>
      <c r="K327" s="285"/>
      <c r="L327" s="286"/>
      <c r="M327" s="287" t="s">
        <v>1</v>
      </c>
      <c r="N327" s="288" t="s">
        <v>41</v>
      </c>
      <c r="O327" s="92"/>
      <c r="P327" s="230">
        <f>O327*H327</f>
        <v>0</v>
      </c>
      <c r="Q327" s="230">
        <v>0.0048</v>
      </c>
      <c r="R327" s="230">
        <f>Q327*H327</f>
        <v>0.7269647999999999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188</v>
      </c>
      <c r="AT327" s="232" t="s">
        <v>272</v>
      </c>
      <c r="AU327" s="232" t="s">
        <v>85</v>
      </c>
      <c r="AY327" s="18" t="s">
        <v>144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83</v>
      </c>
      <c r="BK327" s="233">
        <f>ROUND(I327*H327,2)</f>
        <v>0</v>
      </c>
      <c r="BL327" s="18" t="s">
        <v>150</v>
      </c>
      <c r="BM327" s="232" t="s">
        <v>368</v>
      </c>
    </row>
    <row r="328" spans="1:51" s="13" customFormat="1" ht="12">
      <c r="A328" s="13"/>
      <c r="B328" s="234"/>
      <c r="C328" s="235"/>
      <c r="D328" s="236" t="s">
        <v>152</v>
      </c>
      <c r="E328" s="235"/>
      <c r="F328" s="238" t="s">
        <v>369</v>
      </c>
      <c r="G328" s="235"/>
      <c r="H328" s="239">
        <v>151.451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152</v>
      </c>
      <c r="AU328" s="245" t="s">
        <v>85</v>
      </c>
      <c r="AV328" s="13" t="s">
        <v>85</v>
      </c>
      <c r="AW328" s="13" t="s">
        <v>4</v>
      </c>
      <c r="AX328" s="13" t="s">
        <v>83</v>
      </c>
      <c r="AY328" s="245" t="s">
        <v>144</v>
      </c>
    </row>
    <row r="329" spans="1:65" s="2" customFormat="1" ht="21.75" customHeight="1">
      <c r="A329" s="39"/>
      <c r="B329" s="40"/>
      <c r="C329" s="220" t="s">
        <v>370</v>
      </c>
      <c r="D329" s="220" t="s">
        <v>146</v>
      </c>
      <c r="E329" s="221" t="s">
        <v>371</v>
      </c>
      <c r="F329" s="222" t="s">
        <v>372</v>
      </c>
      <c r="G329" s="223" t="s">
        <v>238</v>
      </c>
      <c r="H329" s="224">
        <v>15.4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41</v>
      </c>
      <c r="O329" s="92"/>
      <c r="P329" s="230">
        <f>O329*H329</f>
        <v>0</v>
      </c>
      <c r="Q329" s="230">
        <v>0.00339</v>
      </c>
      <c r="R329" s="230">
        <f>Q329*H329</f>
        <v>0.052205999999999995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150</v>
      </c>
      <c r="AT329" s="232" t="s">
        <v>146</v>
      </c>
      <c r="AU329" s="232" t="s">
        <v>85</v>
      </c>
      <c r="AY329" s="18" t="s">
        <v>144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83</v>
      </c>
      <c r="BK329" s="233">
        <f>ROUND(I329*H329,2)</f>
        <v>0</v>
      </c>
      <c r="BL329" s="18" t="s">
        <v>150</v>
      </c>
      <c r="BM329" s="232" t="s">
        <v>373</v>
      </c>
    </row>
    <row r="330" spans="1:51" s="13" customFormat="1" ht="12">
      <c r="A330" s="13"/>
      <c r="B330" s="234"/>
      <c r="C330" s="235"/>
      <c r="D330" s="236" t="s">
        <v>152</v>
      </c>
      <c r="E330" s="237" t="s">
        <v>1</v>
      </c>
      <c r="F330" s="238" t="s">
        <v>257</v>
      </c>
      <c r="G330" s="235"/>
      <c r="H330" s="239">
        <v>5.8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152</v>
      </c>
      <c r="AU330" s="245" t="s">
        <v>85</v>
      </c>
      <c r="AV330" s="13" t="s">
        <v>85</v>
      </c>
      <c r="AW330" s="13" t="s">
        <v>32</v>
      </c>
      <c r="AX330" s="13" t="s">
        <v>76</v>
      </c>
      <c r="AY330" s="245" t="s">
        <v>144</v>
      </c>
    </row>
    <row r="331" spans="1:51" s="13" customFormat="1" ht="12">
      <c r="A331" s="13"/>
      <c r="B331" s="234"/>
      <c r="C331" s="235"/>
      <c r="D331" s="236" t="s">
        <v>152</v>
      </c>
      <c r="E331" s="237" t="s">
        <v>1</v>
      </c>
      <c r="F331" s="238" t="s">
        <v>258</v>
      </c>
      <c r="G331" s="235"/>
      <c r="H331" s="239">
        <v>6</v>
      </c>
      <c r="I331" s="240"/>
      <c r="J331" s="235"/>
      <c r="K331" s="235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152</v>
      </c>
      <c r="AU331" s="245" t="s">
        <v>85</v>
      </c>
      <c r="AV331" s="13" t="s">
        <v>85</v>
      </c>
      <c r="AW331" s="13" t="s">
        <v>32</v>
      </c>
      <c r="AX331" s="13" t="s">
        <v>76</v>
      </c>
      <c r="AY331" s="245" t="s">
        <v>144</v>
      </c>
    </row>
    <row r="332" spans="1:51" s="13" customFormat="1" ht="12">
      <c r="A332" s="13"/>
      <c r="B332" s="234"/>
      <c r="C332" s="235"/>
      <c r="D332" s="236" t="s">
        <v>152</v>
      </c>
      <c r="E332" s="237" t="s">
        <v>1</v>
      </c>
      <c r="F332" s="238" t="s">
        <v>374</v>
      </c>
      <c r="G332" s="235"/>
      <c r="H332" s="239">
        <v>28.5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152</v>
      </c>
      <c r="AU332" s="245" t="s">
        <v>85</v>
      </c>
      <c r="AV332" s="13" t="s">
        <v>85</v>
      </c>
      <c r="AW332" s="13" t="s">
        <v>32</v>
      </c>
      <c r="AX332" s="13" t="s">
        <v>76</v>
      </c>
      <c r="AY332" s="245" t="s">
        <v>144</v>
      </c>
    </row>
    <row r="333" spans="1:51" s="13" customFormat="1" ht="12">
      <c r="A333" s="13"/>
      <c r="B333" s="234"/>
      <c r="C333" s="235"/>
      <c r="D333" s="236" t="s">
        <v>152</v>
      </c>
      <c r="E333" s="237" t="s">
        <v>1</v>
      </c>
      <c r="F333" s="238" t="s">
        <v>375</v>
      </c>
      <c r="G333" s="235"/>
      <c r="H333" s="239">
        <v>7.8</v>
      </c>
      <c r="I333" s="240"/>
      <c r="J333" s="235"/>
      <c r="K333" s="235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152</v>
      </c>
      <c r="AU333" s="245" t="s">
        <v>85</v>
      </c>
      <c r="AV333" s="13" t="s">
        <v>85</v>
      </c>
      <c r="AW333" s="13" t="s">
        <v>32</v>
      </c>
      <c r="AX333" s="13" t="s">
        <v>76</v>
      </c>
      <c r="AY333" s="245" t="s">
        <v>144</v>
      </c>
    </row>
    <row r="334" spans="1:51" s="13" customFormat="1" ht="12">
      <c r="A334" s="13"/>
      <c r="B334" s="234"/>
      <c r="C334" s="235"/>
      <c r="D334" s="236" t="s">
        <v>152</v>
      </c>
      <c r="E334" s="237" t="s">
        <v>1</v>
      </c>
      <c r="F334" s="238" t="s">
        <v>376</v>
      </c>
      <c r="G334" s="235"/>
      <c r="H334" s="239">
        <v>3.6</v>
      </c>
      <c r="I334" s="240"/>
      <c r="J334" s="235"/>
      <c r="K334" s="235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152</v>
      </c>
      <c r="AU334" s="245" t="s">
        <v>85</v>
      </c>
      <c r="AV334" s="13" t="s">
        <v>85</v>
      </c>
      <c r="AW334" s="13" t="s">
        <v>32</v>
      </c>
      <c r="AX334" s="13" t="s">
        <v>76</v>
      </c>
      <c r="AY334" s="245" t="s">
        <v>144</v>
      </c>
    </row>
    <row r="335" spans="1:51" s="13" customFormat="1" ht="12">
      <c r="A335" s="13"/>
      <c r="B335" s="234"/>
      <c r="C335" s="235"/>
      <c r="D335" s="236" t="s">
        <v>152</v>
      </c>
      <c r="E335" s="237" t="s">
        <v>1</v>
      </c>
      <c r="F335" s="238" t="s">
        <v>377</v>
      </c>
      <c r="G335" s="235"/>
      <c r="H335" s="239">
        <v>-36.3</v>
      </c>
      <c r="I335" s="240"/>
      <c r="J335" s="235"/>
      <c r="K335" s="235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152</v>
      </c>
      <c r="AU335" s="245" t="s">
        <v>85</v>
      </c>
      <c r="AV335" s="13" t="s">
        <v>85</v>
      </c>
      <c r="AW335" s="13" t="s">
        <v>32</v>
      </c>
      <c r="AX335" s="13" t="s">
        <v>76</v>
      </c>
      <c r="AY335" s="245" t="s">
        <v>144</v>
      </c>
    </row>
    <row r="336" spans="1:51" s="14" customFormat="1" ht="12">
      <c r="A336" s="14"/>
      <c r="B336" s="246"/>
      <c r="C336" s="247"/>
      <c r="D336" s="236" t="s">
        <v>152</v>
      </c>
      <c r="E336" s="248" t="s">
        <v>1</v>
      </c>
      <c r="F336" s="249" t="s">
        <v>156</v>
      </c>
      <c r="G336" s="247"/>
      <c r="H336" s="250">
        <v>15.399999999999999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6" t="s">
        <v>152</v>
      </c>
      <c r="AU336" s="256" t="s">
        <v>85</v>
      </c>
      <c r="AV336" s="14" t="s">
        <v>150</v>
      </c>
      <c r="AW336" s="14" t="s">
        <v>32</v>
      </c>
      <c r="AX336" s="14" t="s">
        <v>83</v>
      </c>
      <c r="AY336" s="256" t="s">
        <v>144</v>
      </c>
    </row>
    <row r="337" spans="1:65" s="2" customFormat="1" ht="21.75" customHeight="1">
      <c r="A337" s="39"/>
      <c r="B337" s="40"/>
      <c r="C337" s="278" t="s">
        <v>378</v>
      </c>
      <c r="D337" s="278" t="s">
        <v>272</v>
      </c>
      <c r="E337" s="279" t="s">
        <v>379</v>
      </c>
      <c r="F337" s="280" t="s">
        <v>380</v>
      </c>
      <c r="G337" s="281" t="s">
        <v>177</v>
      </c>
      <c r="H337" s="282">
        <v>16.94</v>
      </c>
      <c r="I337" s="283"/>
      <c r="J337" s="284">
        <f>ROUND(I337*H337,2)</f>
        <v>0</v>
      </c>
      <c r="K337" s="285"/>
      <c r="L337" s="286"/>
      <c r="M337" s="287" t="s">
        <v>1</v>
      </c>
      <c r="N337" s="288" t="s">
        <v>41</v>
      </c>
      <c r="O337" s="92"/>
      <c r="P337" s="230">
        <f>O337*H337</f>
        <v>0</v>
      </c>
      <c r="Q337" s="230">
        <v>0.00045</v>
      </c>
      <c r="R337" s="230">
        <f>Q337*H337</f>
        <v>0.0076230000000000004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188</v>
      </c>
      <c r="AT337" s="232" t="s">
        <v>272</v>
      </c>
      <c r="AU337" s="232" t="s">
        <v>85</v>
      </c>
      <c r="AY337" s="18" t="s">
        <v>144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83</v>
      </c>
      <c r="BK337" s="233">
        <f>ROUND(I337*H337,2)</f>
        <v>0</v>
      </c>
      <c r="BL337" s="18" t="s">
        <v>150</v>
      </c>
      <c r="BM337" s="232" t="s">
        <v>381</v>
      </c>
    </row>
    <row r="338" spans="1:51" s="13" customFormat="1" ht="12">
      <c r="A338" s="13"/>
      <c r="B338" s="234"/>
      <c r="C338" s="235"/>
      <c r="D338" s="236" t="s">
        <v>152</v>
      </c>
      <c r="E338" s="235"/>
      <c r="F338" s="238" t="s">
        <v>382</v>
      </c>
      <c r="G338" s="235"/>
      <c r="H338" s="239">
        <v>16.94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152</v>
      </c>
      <c r="AU338" s="245" t="s">
        <v>85</v>
      </c>
      <c r="AV338" s="13" t="s">
        <v>85</v>
      </c>
      <c r="AW338" s="13" t="s">
        <v>4</v>
      </c>
      <c r="AX338" s="13" t="s">
        <v>83</v>
      </c>
      <c r="AY338" s="245" t="s">
        <v>144</v>
      </c>
    </row>
    <row r="339" spans="1:65" s="2" customFormat="1" ht="21.75" customHeight="1">
      <c r="A339" s="39"/>
      <c r="B339" s="40"/>
      <c r="C339" s="220" t="s">
        <v>383</v>
      </c>
      <c r="D339" s="220" t="s">
        <v>146</v>
      </c>
      <c r="E339" s="221" t="s">
        <v>384</v>
      </c>
      <c r="F339" s="222" t="s">
        <v>385</v>
      </c>
      <c r="G339" s="223" t="s">
        <v>177</v>
      </c>
      <c r="H339" s="224">
        <v>544.256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41</v>
      </c>
      <c r="O339" s="92"/>
      <c r="P339" s="230">
        <f>O339*H339</f>
        <v>0</v>
      </c>
      <c r="Q339" s="230">
        <v>6E-05</v>
      </c>
      <c r="R339" s="230">
        <f>Q339*H339</f>
        <v>0.03265536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150</v>
      </c>
      <c r="AT339" s="232" t="s">
        <v>146</v>
      </c>
      <c r="AU339" s="232" t="s">
        <v>85</v>
      </c>
      <c r="AY339" s="18" t="s">
        <v>144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83</v>
      </c>
      <c r="BK339" s="233">
        <f>ROUND(I339*H339,2)</f>
        <v>0</v>
      </c>
      <c r="BL339" s="18" t="s">
        <v>150</v>
      </c>
      <c r="BM339" s="232" t="s">
        <v>386</v>
      </c>
    </row>
    <row r="340" spans="1:51" s="13" customFormat="1" ht="12">
      <c r="A340" s="13"/>
      <c r="B340" s="234"/>
      <c r="C340" s="235"/>
      <c r="D340" s="236" t="s">
        <v>152</v>
      </c>
      <c r="E340" s="237" t="s">
        <v>1</v>
      </c>
      <c r="F340" s="238" t="s">
        <v>387</v>
      </c>
      <c r="G340" s="235"/>
      <c r="H340" s="239">
        <v>636.043</v>
      </c>
      <c r="I340" s="240"/>
      <c r="J340" s="235"/>
      <c r="K340" s="235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152</v>
      </c>
      <c r="AU340" s="245" t="s">
        <v>85</v>
      </c>
      <c r="AV340" s="13" t="s">
        <v>85</v>
      </c>
      <c r="AW340" s="13" t="s">
        <v>32</v>
      </c>
      <c r="AX340" s="13" t="s">
        <v>76</v>
      </c>
      <c r="AY340" s="245" t="s">
        <v>144</v>
      </c>
    </row>
    <row r="341" spans="1:51" s="13" customFormat="1" ht="12">
      <c r="A341" s="13"/>
      <c r="B341" s="234"/>
      <c r="C341" s="235"/>
      <c r="D341" s="236" t="s">
        <v>152</v>
      </c>
      <c r="E341" s="237" t="s">
        <v>1</v>
      </c>
      <c r="F341" s="238" t="s">
        <v>388</v>
      </c>
      <c r="G341" s="235"/>
      <c r="H341" s="239">
        <v>-91.787</v>
      </c>
      <c r="I341" s="240"/>
      <c r="J341" s="235"/>
      <c r="K341" s="235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152</v>
      </c>
      <c r="AU341" s="245" t="s">
        <v>85</v>
      </c>
      <c r="AV341" s="13" t="s">
        <v>85</v>
      </c>
      <c r="AW341" s="13" t="s">
        <v>32</v>
      </c>
      <c r="AX341" s="13" t="s">
        <v>76</v>
      </c>
      <c r="AY341" s="245" t="s">
        <v>144</v>
      </c>
    </row>
    <row r="342" spans="1:51" s="14" customFormat="1" ht="12">
      <c r="A342" s="14"/>
      <c r="B342" s="246"/>
      <c r="C342" s="247"/>
      <c r="D342" s="236" t="s">
        <v>152</v>
      </c>
      <c r="E342" s="248" t="s">
        <v>1</v>
      </c>
      <c r="F342" s="249" t="s">
        <v>156</v>
      </c>
      <c r="G342" s="247"/>
      <c r="H342" s="250">
        <v>544.256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6" t="s">
        <v>152</v>
      </c>
      <c r="AU342" s="256" t="s">
        <v>85</v>
      </c>
      <c r="AV342" s="14" t="s">
        <v>150</v>
      </c>
      <c r="AW342" s="14" t="s">
        <v>32</v>
      </c>
      <c r="AX342" s="14" t="s">
        <v>83</v>
      </c>
      <c r="AY342" s="256" t="s">
        <v>144</v>
      </c>
    </row>
    <row r="343" spans="1:65" s="2" customFormat="1" ht="21.75" customHeight="1">
      <c r="A343" s="39"/>
      <c r="B343" s="40"/>
      <c r="C343" s="220" t="s">
        <v>389</v>
      </c>
      <c r="D343" s="220" t="s">
        <v>146</v>
      </c>
      <c r="E343" s="221" t="s">
        <v>390</v>
      </c>
      <c r="F343" s="222" t="s">
        <v>391</v>
      </c>
      <c r="G343" s="223" t="s">
        <v>238</v>
      </c>
      <c r="H343" s="224">
        <v>45.976</v>
      </c>
      <c r="I343" s="225"/>
      <c r="J343" s="226">
        <f>ROUND(I343*H343,2)</f>
        <v>0</v>
      </c>
      <c r="K343" s="227"/>
      <c r="L343" s="45"/>
      <c r="M343" s="228" t="s">
        <v>1</v>
      </c>
      <c r="N343" s="229" t="s">
        <v>41</v>
      </c>
      <c r="O343" s="92"/>
      <c r="P343" s="230">
        <f>O343*H343</f>
        <v>0</v>
      </c>
      <c r="Q343" s="230">
        <v>6E-05</v>
      </c>
      <c r="R343" s="230">
        <f>Q343*H343</f>
        <v>0.00275856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150</v>
      </c>
      <c r="AT343" s="232" t="s">
        <v>146</v>
      </c>
      <c r="AU343" s="232" t="s">
        <v>85</v>
      </c>
      <c r="AY343" s="18" t="s">
        <v>144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83</v>
      </c>
      <c r="BK343" s="233">
        <f>ROUND(I343*H343,2)</f>
        <v>0</v>
      </c>
      <c r="BL343" s="18" t="s">
        <v>150</v>
      </c>
      <c r="BM343" s="232" t="s">
        <v>392</v>
      </c>
    </row>
    <row r="344" spans="1:51" s="13" customFormat="1" ht="12">
      <c r="A344" s="13"/>
      <c r="B344" s="234"/>
      <c r="C344" s="235"/>
      <c r="D344" s="236" t="s">
        <v>152</v>
      </c>
      <c r="E344" s="237" t="s">
        <v>1</v>
      </c>
      <c r="F344" s="238" t="s">
        <v>393</v>
      </c>
      <c r="G344" s="235"/>
      <c r="H344" s="239">
        <v>45.976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152</v>
      </c>
      <c r="AU344" s="245" t="s">
        <v>85</v>
      </c>
      <c r="AV344" s="13" t="s">
        <v>85</v>
      </c>
      <c r="AW344" s="13" t="s">
        <v>32</v>
      </c>
      <c r="AX344" s="13" t="s">
        <v>83</v>
      </c>
      <c r="AY344" s="245" t="s">
        <v>144</v>
      </c>
    </row>
    <row r="345" spans="1:65" s="2" customFormat="1" ht="21.75" customHeight="1">
      <c r="A345" s="39"/>
      <c r="B345" s="40"/>
      <c r="C345" s="278" t="s">
        <v>394</v>
      </c>
      <c r="D345" s="278" t="s">
        <v>272</v>
      </c>
      <c r="E345" s="279" t="s">
        <v>395</v>
      </c>
      <c r="F345" s="280" t="s">
        <v>396</v>
      </c>
      <c r="G345" s="281" t="s">
        <v>238</v>
      </c>
      <c r="H345" s="282">
        <v>48.275</v>
      </c>
      <c r="I345" s="283"/>
      <c r="J345" s="284">
        <f>ROUND(I345*H345,2)</f>
        <v>0</v>
      </c>
      <c r="K345" s="285"/>
      <c r="L345" s="286"/>
      <c r="M345" s="287" t="s">
        <v>1</v>
      </c>
      <c r="N345" s="288" t="s">
        <v>41</v>
      </c>
      <c r="O345" s="92"/>
      <c r="P345" s="230">
        <f>O345*H345</f>
        <v>0</v>
      </c>
      <c r="Q345" s="230">
        <v>0.00052</v>
      </c>
      <c r="R345" s="230">
        <f>Q345*H345</f>
        <v>0.025102999999999997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188</v>
      </c>
      <c r="AT345" s="232" t="s">
        <v>272</v>
      </c>
      <c r="AU345" s="232" t="s">
        <v>85</v>
      </c>
      <c r="AY345" s="18" t="s">
        <v>144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83</v>
      </c>
      <c r="BK345" s="233">
        <f>ROUND(I345*H345,2)</f>
        <v>0</v>
      </c>
      <c r="BL345" s="18" t="s">
        <v>150</v>
      </c>
      <c r="BM345" s="232" t="s">
        <v>397</v>
      </c>
    </row>
    <row r="346" spans="1:51" s="13" customFormat="1" ht="12">
      <c r="A346" s="13"/>
      <c r="B346" s="234"/>
      <c r="C346" s="235"/>
      <c r="D346" s="236" t="s">
        <v>152</v>
      </c>
      <c r="E346" s="235"/>
      <c r="F346" s="238" t="s">
        <v>398</v>
      </c>
      <c r="G346" s="235"/>
      <c r="H346" s="239">
        <v>48.275</v>
      </c>
      <c r="I346" s="240"/>
      <c r="J346" s="235"/>
      <c r="K346" s="235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152</v>
      </c>
      <c r="AU346" s="245" t="s">
        <v>85</v>
      </c>
      <c r="AV346" s="13" t="s">
        <v>85</v>
      </c>
      <c r="AW346" s="13" t="s">
        <v>4</v>
      </c>
      <c r="AX346" s="13" t="s">
        <v>83</v>
      </c>
      <c r="AY346" s="245" t="s">
        <v>144</v>
      </c>
    </row>
    <row r="347" spans="1:65" s="2" customFormat="1" ht="16.5" customHeight="1">
      <c r="A347" s="39"/>
      <c r="B347" s="40"/>
      <c r="C347" s="220" t="s">
        <v>399</v>
      </c>
      <c r="D347" s="220" t="s">
        <v>146</v>
      </c>
      <c r="E347" s="221" t="s">
        <v>400</v>
      </c>
      <c r="F347" s="222" t="s">
        <v>401</v>
      </c>
      <c r="G347" s="223" t="s">
        <v>238</v>
      </c>
      <c r="H347" s="224">
        <v>747.645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41</v>
      </c>
      <c r="O347" s="92"/>
      <c r="P347" s="230">
        <f>O347*H347</f>
        <v>0</v>
      </c>
      <c r="Q347" s="230">
        <v>0.00025</v>
      </c>
      <c r="R347" s="230">
        <f>Q347*H347</f>
        <v>0.18691125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150</v>
      </c>
      <c r="AT347" s="232" t="s">
        <v>146</v>
      </c>
      <c r="AU347" s="232" t="s">
        <v>85</v>
      </c>
      <c r="AY347" s="18" t="s">
        <v>144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83</v>
      </c>
      <c r="BK347" s="233">
        <f>ROUND(I347*H347,2)</f>
        <v>0</v>
      </c>
      <c r="BL347" s="18" t="s">
        <v>150</v>
      </c>
      <c r="BM347" s="232" t="s">
        <v>402</v>
      </c>
    </row>
    <row r="348" spans="1:51" s="15" customFormat="1" ht="12">
      <c r="A348" s="15"/>
      <c r="B348" s="257"/>
      <c r="C348" s="258"/>
      <c r="D348" s="236" t="s">
        <v>152</v>
      </c>
      <c r="E348" s="259" t="s">
        <v>1</v>
      </c>
      <c r="F348" s="260" t="s">
        <v>290</v>
      </c>
      <c r="G348" s="258"/>
      <c r="H348" s="259" t="s">
        <v>1</v>
      </c>
      <c r="I348" s="261"/>
      <c r="J348" s="258"/>
      <c r="K348" s="258"/>
      <c r="L348" s="262"/>
      <c r="M348" s="263"/>
      <c r="N348" s="264"/>
      <c r="O348" s="264"/>
      <c r="P348" s="264"/>
      <c r="Q348" s="264"/>
      <c r="R348" s="264"/>
      <c r="S348" s="264"/>
      <c r="T348" s="26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6" t="s">
        <v>152</v>
      </c>
      <c r="AU348" s="266" t="s">
        <v>85</v>
      </c>
      <c r="AV348" s="15" t="s">
        <v>83</v>
      </c>
      <c r="AW348" s="15" t="s">
        <v>32</v>
      </c>
      <c r="AX348" s="15" t="s">
        <v>76</v>
      </c>
      <c r="AY348" s="266" t="s">
        <v>144</v>
      </c>
    </row>
    <row r="349" spans="1:51" s="13" customFormat="1" ht="12">
      <c r="A349" s="13"/>
      <c r="B349" s="234"/>
      <c r="C349" s="235"/>
      <c r="D349" s="236" t="s">
        <v>152</v>
      </c>
      <c r="E349" s="237" t="s">
        <v>1</v>
      </c>
      <c r="F349" s="238" t="s">
        <v>240</v>
      </c>
      <c r="G349" s="235"/>
      <c r="H349" s="239">
        <v>13.5</v>
      </c>
      <c r="I349" s="240"/>
      <c r="J349" s="235"/>
      <c r="K349" s="235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152</v>
      </c>
      <c r="AU349" s="245" t="s">
        <v>85</v>
      </c>
      <c r="AV349" s="13" t="s">
        <v>85</v>
      </c>
      <c r="AW349" s="13" t="s">
        <v>32</v>
      </c>
      <c r="AX349" s="13" t="s">
        <v>76</v>
      </c>
      <c r="AY349" s="245" t="s">
        <v>144</v>
      </c>
    </row>
    <row r="350" spans="1:51" s="13" customFormat="1" ht="12">
      <c r="A350" s="13"/>
      <c r="B350" s="234"/>
      <c r="C350" s="235"/>
      <c r="D350" s="236" t="s">
        <v>152</v>
      </c>
      <c r="E350" s="237" t="s">
        <v>1</v>
      </c>
      <c r="F350" s="238" t="s">
        <v>241</v>
      </c>
      <c r="G350" s="235"/>
      <c r="H350" s="239">
        <v>7.2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152</v>
      </c>
      <c r="AU350" s="245" t="s">
        <v>85</v>
      </c>
      <c r="AV350" s="13" t="s">
        <v>85</v>
      </c>
      <c r="AW350" s="13" t="s">
        <v>32</v>
      </c>
      <c r="AX350" s="13" t="s">
        <v>76</v>
      </c>
      <c r="AY350" s="245" t="s">
        <v>144</v>
      </c>
    </row>
    <row r="351" spans="1:51" s="13" customFormat="1" ht="12">
      <c r="A351" s="13"/>
      <c r="B351" s="234"/>
      <c r="C351" s="235"/>
      <c r="D351" s="236" t="s">
        <v>152</v>
      </c>
      <c r="E351" s="237" t="s">
        <v>1</v>
      </c>
      <c r="F351" s="238" t="s">
        <v>242</v>
      </c>
      <c r="G351" s="235"/>
      <c r="H351" s="239">
        <v>3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152</v>
      </c>
      <c r="AU351" s="245" t="s">
        <v>85</v>
      </c>
      <c r="AV351" s="13" t="s">
        <v>85</v>
      </c>
      <c r="AW351" s="13" t="s">
        <v>32</v>
      </c>
      <c r="AX351" s="13" t="s">
        <v>76</v>
      </c>
      <c r="AY351" s="245" t="s">
        <v>144</v>
      </c>
    </row>
    <row r="352" spans="1:51" s="13" customFormat="1" ht="12">
      <c r="A352" s="13"/>
      <c r="B352" s="234"/>
      <c r="C352" s="235"/>
      <c r="D352" s="236" t="s">
        <v>152</v>
      </c>
      <c r="E352" s="237" t="s">
        <v>1</v>
      </c>
      <c r="F352" s="238" t="s">
        <v>243</v>
      </c>
      <c r="G352" s="235"/>
      <c r="H352" s="239">
        <v>13.2</v>
      </c>
      <c r="I352" s="240"/>
      <c r="J352" s="235"/>
      <c r="K352" s="235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152</v>
      </c>
      <c r="AU352" s="245" t="s">
        <v>85</v>
      </c>
      <c r="AV352" s="13" t="s">
        <v>85</v>
      </c>
      <c r="AW352" s="13" t="s">
        <v>32</v>
      </c>
      <c r="AX352" s="13" t="s">
        <v>76</v>
      </c>
      <c r="AY352" s="245" t="s">
        <v>144</v>
      </c>
    </row>
    <row r="353" spans="1:51" s="13" customFormat="1" ht="12">
      <c r="A353" s="13"/>
      <c r="B353" s="234"/>
      <c r="C353" s="235"/>
      <c r="D353" s="236" t="s">
        <v>152</v>
      </c>
      <c r="E353" s="237" t="s">
        <v>1</v>
      </c>
      <c r="F353" s="238" t="s">
        <v>244</v>
      </c>
      <c r="G353" s="235"/>
      <c r="H353" s="239">
        <v>18</v>
      </c>
      <c r="I353" s="240"/>
      <c r="J353" s="235"/>
      <c r="K353" s="235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152</v>
      </c>
      <c r="AU353" s="245" t="s">
        <v>85</v>
      </c>
      <c r="AV353" s="13" t="s">
        <v>85</v>
      </c>
      <c r="AW353" s="13" t="s">
        <v>32</v>
      </c>
      <c r="AX353" s="13" t="s">
        <v>76</v>
      </c>
      <c r="AY353" s="245" t="s">
        <v>144</v>
      </c>
    </row>
    <row r="354" spans="1:51" s="13" customFormat="1" ht="12">
      <c r="A354" s="13"/>
      <c r="B354" s="234"/>
      <c r="C354" s="235"/>
      <c r="D354" s="236" t="s">
        <v>152</v>
      </c>
      <c r="E354" s="237" t="s">
        <v>1</v>
      </c>
      <c r="F354" s="238" t="s">
        <v>245</v>
      </c>
      <c r="G354" s="235"/>
      <c r="H354" s="239">
        <v>6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152</v>
      </c>
      <c r="AU354" s="245" t="s">
        <v>85</v>
      </c>
      <c r="AV354" s="13" t="s">
        <v>85</v>
      </c>
      <c r="AW354" s="13" t="s">
        <v>32</v>
      </c>
      <c r="AX354" s="13" t="s">
        <v>76</v>
      </c>
      <c r="AY354" s="245" t="s">
        <v>144</v>
      </c>
    </row>
    <row r="355" spans="1:51" s="13" customFormat="1" ht="12">
      <c r="A355" s="13"/>
      <c r="B355" s="234"/>
      <c r="C355" s="235"/>
      <c r="D355" s="236" t="s">
        <v>152</v>
      </c>
      <c r="E355" s="237" t="s">
        <v>1</v>
      </c>
      <c r="F355" s="238" t="s">
        <v>246</v>
      </c>
      <c r="G355" s="235"/>
      <c r="H355" s="239">
        <v>3.1</v>
      </c>
      <c r="I355" s="240"/>
      <c r="J355" s="235"/>
      <c r="K355" s="235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152</v>
      </c>
      <c r="AU355" s="245" t="s">
        <v>85</v>
      </c>
      <c r="AV355" s="13" t="s">
        <v>85</v>
      </c>
      <c r="AW355" s="13" t="s">
        <v>32</v>
      </c>
      <c r="AX355" s="13" t="s">
        <v>76</v>
      </c>
      <c r="AY355" s="245" t="s">
        <v>144</v>
      </c>
    </row>
    <row r="356" spans="1:51" s="13" customFormat="1" ht="12">
      <c r="A356" s="13"/>
      <c r="B356" s="234"/>
      <c r="C356" s="235"/>
      <c r="D356" s="236" t="s">
        <v>152</v>
      </c>
      <c r="E356" s="237" t="s">
        <v>1</v>
      </c>
      <c r="F356" s="238" t="s">
        <v>247</v>
      </c>
      <c r="G356" s="235"/>
      <c r="H356" s="239">
        <v>3.4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152</v>
      </c>
      <c r="AU356" s="245" t="s">
        <v>85</v>
      </c>
      <c r="AV356" s="13" t="s">
        <v>85</v>
      </c>
      <c r="AW356" s="13" t="s">
        <v>32</v>
      </c>
      <c r="AX356" s="13" t="s">
        <v>76</v>
      </c>
      <c r="AY356" s="245" t="s">
        <v>144</v>
      </c>
    </row>
    <row r="357" spans="1:51" s="13" customFormat="1" ht="12">
      <c r="A357" s="13"/>
      <c r="B357" s="234"/>
      <c r="C357" s="235"/>
      <c r="D357" s="236" t="s">
        <v>152</v>
      </c>
      <c r="E357" s="237" t="s">
        <v>1</v>
      </c>
      <c r="F357" s="238" t="s">
        <v>248</v>
      </c>
      <c r="G357" s="235"/>
      <c r="H357" s="239">
        <v>16.5</v>
      </c>
      <c r="I357" s="240"/>
      <c r="J357" s="235"/>
      <c r="K357" s="235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152</v>
      </c>
      <c r="AU357" s="245" t="s">
        <v>85</v>
      </c>
      <c r="AV357" s="13" t="s">
        <v>85</v>
      </c>
      <c r="AW357" s="13" t="s">
        <v>32</v>
      </c>
      <c r="AX357" s="13" t="s">
        <v>76</v>
      </c>
      <c r="AY357" s="245" t="s">
        <v>144</v>
      </c>
    </row>
    <row r="358" spans="1:51" s="13" customFormat="1" ht="12">
      <c r="A358" s="13"/>
      <c r="B358" s="234"/>
      <c r="C358" s="235"/>
      <c r="D358" s="236" t="s">
        <v>152</v>
      </c>
      <c r="E358" s="237" t="s">
        <v>1</v>
      </c>
      <c r="F358" s="238" t="s">
        <v>249</v>
      </c>
      <c r="G358" s="235"/>
      <c r="H358" s="239">
        <v>21.2</v>
      </c>
      <c r="I358" s="240"/>
      <c r="J358" s="235"/>
      <c r="K358" s="235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152</v>
      </c>
      <c r="AU358" s="245" t="s">
        <v>85</v>
      </c>
      <c r="AV358" s="13" t="s">
        <v>85</v>
      </c>
      <c r="AW358" s="13" t="s">
        <v>32</v>
      </c>
      <c r="AX358" s="13" t="s">
        <v>76</v>
      </c>
      <c r="AY358" s="245" t="s">
        <v>144</v>
      </c>
    </row>
    <row r="359" spans="1:51" s="13" customFormat="1" ht="12">
      <c r="A359" s="13"/>
      <c r="B359" s="234"/>
      <c r="C359" s="235"/>
      <c r="D359" s="236" t="s">
        <v>152</v>
      </c>
      <c r="E359" s="237" t="s">
        <v>1</v>
      </c>
      <c r="F359" s="238" t="s">
        <v>250</v>
      </c>
      <c r="G359" s="235"/>
      <c r="H359" s="239">
        <v>6</v>
      </c>
      <c r="I359" s="240"/>
      <c r="J359" s="235"/>
      <c r="K359" s="235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152</v>
      </c>
      <c r="AU359" s="245" t="s">
        <v>85</v>
      </c>
      <c r="AV359" s="13" t="s">
        <v>85</v>
      </c>
      <c r="AW359" s="13" t="s">
        <v>32</v>
      </c>
      <c r="AX359" s="13" t="s">
        <v>76</v>
      </c>
      <c r="AY359" s="245" t="s">
        <v>144</v>
      </c>
    </row>
    <row r="360" spans="1:51" s="13" customFormat="1" ht="12">
      <c r="A360" s="13"/>
      <c r="B360" s="234"/>
      <c r="C360" s="235"/>
      <c r="D360" s="236" t="s">
        <v>152</v>
      </c>
      <c r="E360" s="237" t="s">
        <v>1</v>
      </c>
      <c r="F360" s="238" t="s">
        <v>251</v>
      </c>
      <c r="G360" s="235"/>
      <c r="H360" s="239">
        <v>18</v>
      </c>
      <c r="I360" s="240"/>
      <c r="J360" s="235"/>
      <c r="K360" s="235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152</v>
      </c>
      <c r="AU360" s="245" t="s">
        <v>85</v>
      </c>
      <c r="AV360" s="13" t="s">
        <v>85</v>
      </c>
      <c r="AW360" s="13" t="s">
        <v>32</v>
      </c>
      <c r="AX360" s="13" t="s">
        <v>76</v>
      </c>
      <c r="AY360" s="245" t="s">
        <v>144</v>
      </c>
    </row>
    <row r="361" spans="1:51" s="13" customFormat="1" ht="12">
      <c r="A361" s="13"/>
      <c r="B361" s="234"/>
      <c r="C361" s="235"/>
      <c r="D361" s="236" t="s">
        <v>152</v>
      </c>
      <c r="E361" s="237" t="s">
        <v>1</v>
      </c>
      <c r="F361" s="238" t="s">
        <v>252</v>
      </c>
      <c r="G361" s="235"/>
      <c r="H361" s="239">
        <v>16.6</v>
      </c>
      <c r="I361" s="240"/>
      <c r="J361" s="235"/>
      <c r="K361" s="235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152</v>
      </c>
      <c r="AU361" s="245" t="s">
        <v>85</v>
      </c>
      <c r="AV361" s="13" t="s">
        <v>85</v>
      </c>
      <c r="AW361" s="13" t="s">
        <v>32</v>
      </c>
      <c r="AX361" s="13" t="s">
        <v>76</v>
      </c>
      <c r="AY361" s="245" t="s">
        <v>144</v>
      </c>
    </row>
    <row r="362" spans="1:51" s="13" customFormat="1" ht="12">
      <c r="A362" s="13"/>
      <c r="B362" s="234"/>
      <c r="C362" s="235"/>
      <c r="D362" s="236" t="s">
        <v>152</v>
      </c>
      <c r="E362" s="237" t="s">
        <v>1</v>
      </c>
      <c r="F362" s="238" t="s">
        <v>253</v>
      </c>
      <c r="G362" s="235"/>
      <c r="H362" s="239">
        <v>26.8</v>
      </c>
      <c r="I362" s="240"/>
      <c r="J362" s="235"/>
      <c r="K362" s="235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152</v>
      </c>
      <c r="AU362" s="245" t="s">
        <v>85</v>
      </c>
      <c r="AV362" s="13" t="s">
        <v>85</v>
      </c>
      <c r="AW362" s="13" t="s">
        <v>32</v>
      </c>
      <c r="AX362" s="13" t="s">
        <v>76</v>
      </c>
      <c r="AY362" s="245" t="s">
        <v>144</v>
      </c>
    </row>
    <row r="363" spans="1:51" s="13" customFormat="1" ht="12">
      <c r="A363" s="13"/>
      <c r="B363" s="234"/>
      <c r="C363" s="235"/>
      <c r="D363" s="236" t="s">
        <v>152</v>
      </c>
      <c r="E363" s="237" t="s">
        <v>1</v>
      </c>
      <c r="F363" s="238" t="s">
        <v>254</v>
      </c>
      <c r="G363" s="235"/>
      <c r="H363" s="239">
        <v>18.9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152</v>
      </c>
      <c r="AU363" s="245" t="s">
        <v>85</v>
      </c>
      <c r="AV363" s="13" t="s">
        <v>85</v>
      </c>
      <c r="AW363" s="13" t="s">
        <v>32</v>
      </c>
      <c r="AX363" s="13" t="s">
        <v>76</v>
      </c>
      <c r="AY363" s="245" t="s">
        <v>144</v>
      </c>
    </row>
    <row r="364" spans="1:51" s="13" customFormat="1" ht="12">
      <c r="A364" s="13"/>
      <c r="B364" s="234"/>
      <c r="C364" s="235"/>
      <c r="D364" s="236" t="s">
        <v>152</v>
      </c>
      <c r="E364" s="237" t="s">
        <v>1</v>
      </c>
      <c r="F364" s="238" t="s">
        <v>255</v>
      </c>
      <c r="G364" s="235"/>
      <c r="H364" s="239">
        <v>5.8</v>
      </c>
      <c r="I364" s="240"/>
      <c r="J364" s="235"/>
      <c r="K364" s="235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152</v>
      </c>
      <c r="AU364" s="245" t="s">
        <v>85</v>
      </c>
      <c r="AV364" s="13" t="s">
        <v>85</v>
      </c>
      <c r="AW364" s="13" t="s">
        <v>32</v>
      </c>
      <c r="AX364" s="13" t="s">
        <v>76</v>
      </c>
      <c r="AY364" s="245" t="s">
        <v>144</v>
      </c>
    </row>
    <row r="365" spans="1:51" s="13" customFormat="1" ht="12">
      <c r="A365" s="13"/>
      <c r="B365" s="234"/>
      <c r="C365" s="235"/>
      <c r="D365" s="236" t="s">
        <v>152</v>
      </c>
      <c r="E365" s="237" t="s">
        <v>1</v>
      </c>
      <c r="F365" s="238" t="s">
        <v>256</v>
      </c>
      <c r="G365" s="235"/>
      <c r="H365" s="239">
        <v>5.8</v>
      </c>
      <c r="I365" s="240"/>
      <c r="J365" s="235"/>
      <c r="K365" s="235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152</v>
      </c>
      <c r="AU365" s="245" t="s">
        <v>85</v>
      </c>
      <c r="AV365" s="13" t="s">
        <v>85</v>
      </c>
      <c r="AW365" s="13" t="s">
        <v>32</v>
      </c>
      <c r="AX365" s="13" t="s">
        <v>76</v>
      </c>
      <c r="AY365" s="245" t="s">
        <v>144</v>
      </c>
    </row>
    <row r="366" spans="1:51" s="13" customFormat="1" ht="12">
      <c r="A366" s="13"/>
      <c r="B366" s="234"/>
      <c r="C366" s="235"/>
      <c r="D366" s="236" t="s">
        <v>152</v>
      </c>
      <c r="E366" s="237" t="s">
        <v>1</v>
      </c>
      <c r="F366" s="238" t="s">
        <v>257</v>
      </c>
      <c r="G366" s="235"/>
      <c r="H366" s="239">
        <v>5.8</v>
      </c>
      <c r="I366" s="240"/>
      <c r="J366" s="235"/>
      <c r="K366" s="235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152</v>
      </c>
      <c r="AU366" s="245" t="s">
        <v>85</v>
      </c>
      <c r="AV366" s="13" t="s">
        <v>85</v>
      </c>
      <c r="AW366" s="13" t="s">
        <v>32</v>
      </c>
      <c r="AX366" s="13" t="s">
        <v>76</v>
      </c>
      <c r="AY366" s="245" t="s">
        <v>144</v>
      </c>
    </row>
    <row r="367" spans="1:51" s="13" customFormat="1" ht="12">
      <c r="A367" s="13"/>
      <c r="B367" s="234"/>
      <c r="C367" s="235"/>
      <c r="D367" s="236" t="s">
        <v>152</v>
      </c>
      <c r="E367" s="237" t="s">
        <v>1</v>
      </c>
      <c r="F367" s="238" t="s">
        <v>258</v>
      </c>
      <c r="G367" s="235"/>
      <c r="H367" s="239">
        <v>6</v>
      </c>
      <c r="I367" s="240"/>
      <c r="J367" s="235"/>
      <c r="K367" s="235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152</v>
      </c>
      <c r="AU367" s="245" t="s">
        <v>85</v>
      </c>
      <c r="AV367" s="13" t="s">
        <v>85</v>
      </c>
      <c r="AW367" s="13" t="s">
        <v>32</v>
      </c>
      <c r="AX367" s="13" t="s">
        <v>76</v>
      </c>
      <c r="AY367" s="245" t="s">
        <v>144</v>
      </c>
    </row>
    <row r="368" spans="1:51" s="13" customFormat="1" ht="12">
      <c r="A368" s="13"/>
      <c r="B368" s="234"/>
      <c r="C368" s="235"/>
      <c r="D368" s="236" t="s">
        <v>152</v>
      </c>
      <c r="E368" s="237" t="s">
        <v>1</v>
      </c>
      <c r="F368" s="238" t="s">
        <v>259</v>
      </c>
      <c r="G368" s="235"/>
      <c r="H368" s="239">
        <v>6.4</v>
      </c>
      <c r="I368" s="240"/>
      <c r="J368" s="235"/>
      <c r="K368" s="235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152</v>
      </c>
      <c r="AU368" s="245" t="s">
        <v>85</v>
      </c>
      <c r="AV368" s="13" t="s">
        <v>85</v>
      </c>
      <c r="AW368" s="13" t="s">
        <v>32</v>
      </c>
      <c r="AX368" s="13" t="s">
        <v>76</v>
      </c>
      <c r="AY368" s="245" t="s">
        <v>144</v>
      </c>
    </row>
    <row r="369" spans="1:51" s="13" customFormat="1" ht="12">
      <c r="A369" s="13"/>
      <c r="B369" s="234"/>
      <c r="C369" s="235"/>
      <c r="D369" s="236" t="s">
        <v>152</v>
      </c>
      <c r="E369" s="237" t="s">
        <v>1</v>
      </c>
      <c r="F369" s="238" t="s">
        <v>374</v>
      </c>
      <c r="G369" s="235"/>
      <c r="H369" s="239">
        <v>28.5</v>
      </c>
      <c r="I369" s="240"/>
      <c r="J369" s="235"/>
      <c r="K369" s="235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152</v>
      </c>
      <c r="AU369" s="245" t="s">
        <v>85</v>
      </c>
      <c r="AV369" s="13" t="s">
        <v>85</v>
      </c>
      <c r="AW369" s="13" t="s">
        <v>32</v>
      </c>
      <c r="AX369" s="13" t="s">
        <v>76</v>
      </c>
      <c r="AY369" s="245" t="s">
        <v>144</v>
      </c>
    </row>
    <row r="370" spans="1:51" s="13" customFormat="1" ht="12">
      <c r="A370" s="13"/>
      <c r="B370" s="234"/>
      <c r="C370" s="235"/>
      <c r="D370" s="236" t="s">
        <v>152</v>
      </c>
      <c r="E370" s="237" t="s">
        <v>1</v>
      </c>
      <c r="F370" s="238" t="s">
        <v>375</v>
      </c>
      <c r="G370" s="235"/>
      <c r="H370" s="239">
        <v>7.8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152</v>
      </c>
      <c r="AU370" s="245" t="s">
        <v>85</v>
      </c>
      <c r="AV370" s="13" t="s">
        <v>85</v>
      </c>
      <c r="AW370" s="13" t="s">
        <v>32</v>
      </c>
      <c r="AX370" s="13" t="s">
        <v>76</v>
      </c>
      <c r="AY370" s="245" t="s">
        <v>144</v>
      </c>
    </row>
    <row r="371" spans="1:51" s="13" customFormat="1" ht="12">
      <c r="A371" s="13"/>
      <c r="B371" s="234"/>
      <c r="C371" s="235"/>
      <c r="D371" s="236" t="s">
        <v>152</v>
      </c>
      <c r="E371" s="237" t="s">
        <v>1</v>
      </c>
      <c r="F371" s="238" t="s">
        <v>376</v>
      </c>
      <c r="G371" s="235"/>
      <c r="H371" s="239">
        <v>3.6</v>
      </c>
      <c r="I371" s="240"/>
      <c r="J371" s="235"/>
      <c r="K371" s="235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152</v>
      </c>
      <c r="AU371" s="245" t="s">
        <v>85</v>
      </c>
      <c r="AV371" s="13" t="s">
        <v>85</v>
      </c>
      <c r="AW371" s="13" t="s">
        <v>32</v>
      </c>
      <c r="AX371" s="13" t="s">
        <v>76</v>
      </c>
      <c r="AY371" s="245" t="s">
        <v>144</v>
      </c>
    </row>
    <row r="372" spans="1:51" s="16" customFormat="1" ht="12">
      <c r="A372" s="16"/>
      <c r="B372" s="267"/>
      <c r="C372" s="268"/>
      <c r="D372" s="236" t="s">
        <v>152</v>
      </c>
      <c r="E372" s="269" t="s">
        <v>1</v>
      </c>
      <c r="F372" s="270" t="s">
        <v>269</v>
      </c>
      <c r="G372" s="268"/>
      <c r="H372" s="271">
        <v>261.1000000000001</v>
      </c>
      <c r="I372" s="272"/>
      <c r="J372" s="268"/>
      <c r="K372" s="268"/>
      <c r="L372" s="273"/>
      <c r="M372" s="274"/>
      <c r="N372" s="275"/>
      <c r="O372" s="275"/>
      <c r="P372" s="275"/>
      <c r="Q372" s="275"/>
      <c r="R372" s="275"/>
      <c r="S372" s="275"/>
      <c r="T372" s="27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77" t="s">
        <v>152</v>
      </c>
      <c r="AU372" s="277" t="s">
        <v>85</v>
      </c>
      <c r="AV372" s="16" t="s">
        <v>162</v>
      </c>
      <c r="AW372" s="16" t="s">
        <v>32</v>
      </c>
      <c r="AX372" s="16" t="s">
        <v>76</v>
      </c>
      <c r="AY372" s="277" t="s">
        <v>144</v>
      </c>
    </row>
    <row r="373" spans="1:51" s="15" customFormat="1" ht="12">
      <c r="A373" s="15"/>
      <c r="B373" s="257"/>
      <c r="C373" s="258"/>
      <c r="D373" s="236" t="s">
        <v>152</v>
      </c>
      <c r="E373" s="259" t="s">
        <v>1</v>
      </c>
      <c r="F373" s="260" t="s">
        <v>403</v>
      </c>
      <c r="G373" s="258"/>
      <c r="H373" s="259" t="s">
        <v>1</v>
      </c>
      <c r="I373" s="261"/>
      <c r="J373" s="258"/>
      <c r="K373" s="258"/>
      <c r="L373" s="262"/>
      <c r="M373" s="263"/>
      <c r="N373" s="264"/>
      <c r="O373" s="264"/>
      <c r="P373" s="264"/>
      <c r="Q373" s="264"/>
      <c r="R373" s="264"/>
      <c r="S373" s="264"/>
      <c r="T373" s="26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6" t="s">
        <v>152</v>
      </c>
      <c r="AU373" s="266" t="s">
        <v>85</v>
      </c>
      <c r="AV373" s="15" t="s">
        <v>83</v>
      </c>
      <c r="AW373" s="15" t="s">
        <v>32</v>
      </c>
      <c r="AX373" s="15" t="s">
        <v>76</v>
      </c>
      <c r="AY373" s="266" t="s">
        <v>144</v>
      </c>
    </row>
    <row r="374" spans="1:51" s="13" customFormat="1" ht="12">
      <c r="A374" s="13"/>
      <c r="B374" s="234"/>
      <c r="C374" s="235"/>
      <c r="D374" s="236" t="s">
        <v>152</v>
      </c>
      <c r="E374" s="237" t="s">
        <v>1</v>
      </c>
      <c r="F374" s="238" t="s">
        <v>404</v>
      </c>
      <c r="G374" s="235"/>
      <c r="H374" s="239">
        <v>261.1</v>
      </c>
      <c r="I374" s="240"/>
      <c r="J374" s="235"/>
      <c r="K374" s="235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152</v>
      </c>
      <c r="AU374" s="245" t="s">
        <v>85</v>
      </c>
      <c r="AV374" s="13" t="s">
        <v>85</v>
      </c>
      <c r="AW374" s="13" t="s">
        <v>32</v>
      </c>
      <c r="AX374" s="13" t="s">
        <v>76</v>
      </c>
      <c r="AY374" s="245" t="s">
        <v>144</v>
      </c>
    </row>
    <row r="375" spans="1:51" s="13" customFormat="1" ht="12">
      <c r="A375" s="13"/>
      <c r="B375" s="234"/>
      <c r="C375" s="235"/>
      <c r="D375" s="236" t="s">
        <v>152</v>
      </c>
      <c r="E375" s="237" t="s">
        <v>1</v>
      </c>
      <c r="F375" s="238" t="s">
        <v>405</v>
      </c>
      <c r="G375" s="235"/>
      <c r="H375" s="239">
        <v>16.965</v>
      </c>
      <c r="I375" s="240"/>
      <c r="J375" s="235"/>
      <c r="K375" s="235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152</v>
      </c>
      <c r="AU375" s="245" t="s">
        <v>85</v>
      </c>
      <c r="AV375" s="13" t="s">
        <v>85</v>
      </c>
      <c r="AW375" s="13" t="s">
        <v>32</v>
      </c>
      <c r="AX375" s="13" t="s">
        <v>76</v>
      </c>
      <c r="AY375" s="245" t="s">
        <v>144</v>
      </c>
    </row>
    <row r="376" spans="1:51" s="13" customFormat="1" ht="12">
      <c r="A376" s="13"/>
      <c r="B376" s="234"/>
      <c r="C376" s="235"/>
      <c r="D376" s="236" t="s">
        <v>152</v>
      </c>
      <c r="E376" s="237" t="s">
        <v>1</v>
      </c>
      <c r="F376" s="238" t="s">
        <v>406</v>
      </c>
      <c r="G376" s="235"/>
      <c r="H376" s="239">
        <v>19.94</v>
      </c>
      <c r="I376" s="240"/>
      <c r="J376" s="235"/>
      <c r="K376" s="235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152</v>
      </c>
      <c r="AU376" s="245" t="s">
        <v>85</v>
      </c>
      <c r="AV376" s="13" t="s">
        <v>85</v>
      </c>
      <c r="AW376" s="13" t="s">
        <v>32</v>
      </c>
      <c r="AX376" s="13" t="s">
        <v>76</v>
      </c>
      <c r="AY376" s="245" t="s">
        <v>144</v>
      </c>
    </row>
    <row r="377" spans="1:51" s="13" customFormat="1" ht="12">
      <c r="A377" s="13"/>
      <c r="B377" s="234"/>
      <c r="C377" s="235"/>
      <c r="D377" s="236" t="s">
        <v>152</v>
      </c>
      <c r="E377" s="237" t="s">
        <v>1</v>
      </c>
      <c r="F377" s="238" t="s">
        <v>407</v>
      </c>
      <c r="G377" s="235"/>
      <c r="H377" s="239">
        <v>14</v>
      </c>
      <c r="I377" s="240"/>
      <c r="J377" s="235"/>
      <c r="K377" s="235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152</v>
      </c>
      <c r="AU377" s="245" t="s">
        <v>85</v>
      </c>
      <c r="AV377" s="13" t="s">
        <v>85</v>
      </c>
      <c r="AW377" s="13" t="s">
        <v>32</v>
      </c>
      <c r="AX377" s="13" t="s">
        <v>76</v>
      </c>
      <c r="AY377" s="245" t="s">
        <v>144</v>
      </c>
    </row>
    <row r="378" spans="1:51" s="16" customFormat="1" ht="12">
      <c r="A378" s="16"/>
      <c r="B378" s="267"/>
      <c r="C378" s="268"/>
      <c r="D378" s="236" t="s">
        <v>152</v>
      </c>
      <c r="E378" s="269" t="s">
        <v>1</v>
      </c>
      <c r="F378" s="270" t="s">
        <v>269</v>
      </c>
      <c r="G378" s="268"/>
      <c r="H378" s="271">
        <v>312.005</v>
      </c>
      <c r="I378" s="272"/>
      <c r="J378" s="268"/>
      <c r="K378" s="268"/>
      <c r="L378" s="273"/>
      <c r="M378" s="274"/>
      <c r="N378" s="275"/>
      <c r="O378" s="275"/>
      <c r="P378" s="275"/>
      <c r="Q378" s="275"/>
      <c r="R378" s="275"/>
      <c r="S378" s="275"/>
      <c r="T378" s="27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77" t="s">
        <v>152</v>
      </c>
      <c r="AU378" s="277" t="s">
        <v>85</v>
      </c>
      <c r="AV378" s="16" t="s">
        <v>162</v>
      </c>
      <c r="AW378" s="16" t="s">
        <v>32</v>
      </c>
      <c r="AX378" s="16" t="s">
        <v>76</v>
      </c>
      <c r="AY378" s="277" t="s">
        <v>144</v>
      </c>
    </row>
    <row r="379" spans="1:51" s="15" customFormat="1" ht="12">
      <c r="A379" s="15"/>
      <c r="B379" s="257"/>
      <c r="C379" s="258"/>
      <c r="D379" s="236" t="s">
        <v>152</v>
      </c>
      <c r="E379" s="259" t="s">
        <v>1</v>
      </c>
      <c r="F379" s="260" t="s">
        <v>408</v>
      </c>
      <c r="G379" s="258"/>
      <c r="H379" s="259" t="s">
        <v>1</v>
      </c>
      <c r="I379" s="261"/>
      <c r="J379" s="258"/>
      <c r="K379" s="258"/>
      <c r="L379" s="262"/>
      <c r="M379" s="263"/>
      <c r="N379" s="264"/>
      <c r="O379" s="264"/>
      <c r="P379" s="264"/>
      <c r="Q379" s="264"/>
      <c r="R379" s="264"/>
      <c r="S379" s="264"/>
      <c r="T379" s="26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6" t="s">
        <v>152</v>
      </c>
      <c r="AU379" s="266" t="s">
        <v>85</v>
      </c>
      <c r="AV379" s="15" t="s">
        <v>83</v>
      </c>
      <c r="AW379" s="15" t="s">
        <v>32</v>
      </c>
      <c r="AX379" s="15" t="s">
        <v>76</v>
      </c>
      <c r="AY379" s="266" t="s">
        <v>144</v>
      </c>
    </row>
    <row r="380" spans="1:51" s="13" customFormat="1" ht="12">
      <c r="A380" s="13"/>
      <c r="B380" s="234"/>
      <c r="C380" s="235"/>
      <c r="D380" s="236" t="s">
        <v>152</v>
      </c>
      <c r="E380" s="237" t="s">
        <v>1</v>
      </c>
      <c r="F380" s="238" t="s">
        <v>409</v>
      </c>
      <c r="G380" s="235"/>
      <c r="H380" s="239">
        <v>4.5</v>
      </c>
      <c r="I380" s="240"/>
      <c r="J380" s="235"/>
      <c r="K380" s="235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152</v>
      </c>
      <c r="AU380" s="245" t="s">
        <v>85</v>
      </c>
      <c r="AV380" s="13" t="s">
        <v>85</v>
      </c>
      <c r="AW380" s="13" t="s">
        <v>32</v>
      </c>
      <c r="AX380" s="13" t="s">
        <v>76</v>
      </c>
      <c r="AY380" s="245" t="s">
        <v>144</v>
      </c>
    </row>
    <row r="381" spans="1:51" s="13" customFormat="1" ht="12">
      <c r="A381" s="13"/>
      <c r="B381" s="234"/>
      <c r="C381" s="235"/>
      <c r="D381" s="236" t="s">
        <v>152</v>
      </c>
      <c r="E381" s="237" t="s">
        <v>1</v>
      </c>
      <c r="F381" s="238" t="s">
        <v>410</v>
      </c>
      <c r="G381" s="235"/>
      <c r="H381" s="239">
        <v>1.8</v>
      </c>
      <c r="I381" s="240"/>
      <c r="J381" s="235"/>
      <c r="K381" s="235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152</v>
      </c>
      <c r="AU381" s="245" t="s">
        <v>85</v>
      </c>
      <c r="AV381" s="13" t="s">
        <v>85</v>
      </c>
      <c r="AW381" s="13" t="s">
        <v>32</v>
      </c>
      <c r="AX381" s="13" t="s">
        <v>76</v>
      </c>
      <c r="AY381" s="245" t="s">
        <v>144</v>
      </c>
    </row>
    <row r="382" spans="1:51" s="13" customFormat="1" ht="12">
      <c r="A382" s="13"/>
      <c r="B382" s="234"/>
      <c r="C382" s="235"/>
      <c r="D382" s="236" t="s">
        <v>152</v>
      </c>
      <c r="E382" s="237" t="s">
        <v>1</v>
      </c>
      <c r="F382" s="238" t="s">
        <v>411</v>
      </c>
      <c r="G382" s="235"/>
      <c r="H382" s="239">
        <v>0.6</v>
      </c>
      <c r="I382" s="240"/>
      <c r="J382" s="235"/>
      <c r="K382" s="235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152</v>
      </c>
      <c r="AU382" s="245" t="s">
        <v>85</v>
      </c>
      <c r="AV382" s="13" t="s">
        <v>85</v>
      </c>
      <c r="AW382" s="13" t="s">
        <v>32</v>
      </c>
      <c r="AX382" s="13" t="s">
        <v>76</v>
      </c>
      <c r="AY382" s="245" t="s">
        <v>144</v>
      </c>
    </row>
    <row r="383" spans="1:51" s="13" customFormat="1" ht="12">
      <c r="A383" s="13"/>
      <c r="B383" s="234"/>
      <c r="C383" s="235"/>
      <c r="D383" s="236" t="s">
        <v>152</v>
      </c>
      <c r="E383" s="237" t="s">
        <v>1</v>
      </c>
      <c r="F383" s="238" t="s">
        <v>412</v>
      </c>
      <c r="G383" s="235"/>
      <c r="H383" s="239">
        <v>3.6</v>
      </c>
      <c r="I383" s="240"/>
      <c r="J383" s="235"/>
      <c r="K383" s="235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152</v>
      </c>
      <c r="AU383" s="245" t="s">
        <v>85</v>
      </c>
      <c r="AV383" s="13" t="s">
        <v>85</v>
      </c>
      <c r="AW383" s="13" t="s">
        <v>32</v>
      </c>
      <c r="AX383" s="13" t="s">
        <v>76</v>
      </c>
      <c r="AY383" s="245" t="s">
        <v>144</v>
      </c>
    </row>
    <row r="384" spans="1:51" s="13" customFormat="1" ht="12">
      <c r="A384" s="13"/>
      <c r="B384" s="234"/>
      <c r="C384" s="235"/>
      <c r="D384" s="236" t="s">
        <v>152</v>
      </c>
      <c r="E384" s="237" t="s">
        <v>1</v>
      </c>
      <c r="F384" s="238" t="s">
        <v>413</v>
      </c>
      <c r="G384" s="235"/>
      <c r="H384" s="239">
        <v>6</v>
      </c>
      <c r="I384" s="240"/>
      <c r="J384" s="235"/>
      <c r="K384" s="235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152</v>
      </c>
      <c r="AU384" s="245" t="s">
        <v>85</v>
      </c>
      <c r="AV384" s="13" t="s">
        <v>85</v>
      </c>
      <c r="AW384" s="13" t="s">
        <v>32</v>
      </c>
      <c r="AX384" s="13" t="s">
        <v>76</v>
      </c>
      <c r="AY384" s="245" t="s">
        <v>144</v>
      </c>
    </row>
    <row r="385" spans="1:51" s="13" customFormat="1" ht="12">
      <c r="A385" s="13"/>
      <c r="B385" s="234"/>
      <c r="C385" s="235"/>
      <c r="D385" s="236" t="s">
        <v>152</v>
      </c>
      <c r="E385" s="237" t="s">
        <v>1</v>
      </c>
      <c r="F385" s="238" t="s">
        <v>414</v>
      </c>
      <c r="G385" s="235"/>
      <c r="H385" s="239">
        <v>2.4</v>
      </c>
      <c r="I385" s="240"/>
      <c r="J385" s="235"/>
      <c r="K385" s="235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152</v>
      </c>
      <c r="AU385" s="245" t="s">
        <v>85</v>
      </c>
      <c r="AV385" s="13" t="s">
        <v>85</v>
      </c>
      <c r="AW385" s="13" t="s">
        <v>32</v>
      </c>
      <c r="AX385" s="13" t="s">
        <v>76</v>
      </c>
      <c r="AY385" s="245" t="s">
        <v>144</v>
      </c>
    </row>
    <row r="386" spans="1:51" s="13" customFormat="1" ht="12">
      <c r="A386" s="13"/>
      <c r="B386" s="234"/>
      <c r="C386" s="235"/>
      <c r="D386" s="236" t="s">
        <v>152</v>
      </c>
      <c r="E386" s="237" t="s">
        <v>1</v>
      </c>
      <c r="F386" s="238" t="s">
        <v>415</v>
      </c>
      <c r="G386" s="235"/>
      <c r="H386" s="239">
        <v>1.9</v>
      </c>
      <c r="I386" s="240"/>
      <c r="J386" s="235"/>
      <c r="K386" s="235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152</v>
      </c>
      <c r="AU386" s="245" t="s">
        <v>85</v>
      </c>
      <c r="AV386" s="13" t="s">
        <v>85</v>
      </c>
      <c r="AW386" s="13" t="s">
        <v>32</v>
      </c>
      <c r="AX386" s="13" t="s">
        <v>76</v>
      </c>
      <c r="AY386" s="245" t="s">
        <v>144</v>
      </c>
    </row>
    <row r="387" spans="1:51" s="13" customFormat="1" ht="12">
      <c r="A387" s="13"/>
      <c r="B387" s="234"/>
      <c r="C387" s="235"/>
      <c r="D387" s="236" t="s">
        <v>152</v>
      </c>
      <c r="E387" s="237" t="s">
        <v>1</v>
      </c>
      <c r="F387" s="238" t="s">
        <v>416</v>
      </c>
      <c r="G387" s="235"/>
      <c r="H387" s="239">
        <v>1</v>
      </c>
      <c r="I387" s="240"/>
      <c r="J387" s="235"/>
      <c r="K387" s="235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152</v>
      </c>
      <c r="AU387" s="245" t="s">
        <v>85</v>
      </c>
      <c r="AV387" s="13" t="s">
        <v>85</v>
      </c>
      <c r="AW387" s="13" t="s">
        <v>32</v>
      </c>
      <c r="AX387" s="13" t="s">
        <v>76</v>
      </c>
      <c r="AY387" s="245" t="s">
        <v>144</v>
      </c>
    </row>
    <row r="388" spans="1:51" s="13" customFormat="1" ht="12">
      <c r="A388" s="13"/>
      <c r="B388" s="234"/>
      <c r="C388" s="235"/>
      <c r="D388" s="236" t="s">
        <v>152</v>
      </c>
      <c r="E388" s="237" t="s">
        <v>1</v>
      </c>
      <c r="F388" s="238" t="s">
        <v>417</v>
      </c>
      <c r="G388" s="235"/>
      <c r="H388" s="239">
        <v>4.5</v>
      </c>
      <c r="I388" s="240"/>
      <c r="J388" s="235"/>
      <c r="K388" s="235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152</v>
      </c>
      <c r="AU388" s="245" t="s">
        <v>85</v>
      </c>
      <c r="AV388" s="13" t="s">
        <v>85</v>
      </c>
      <c r="AW388" s="13" t="s">
        <v>32</v>
      </c>
      <c r="AX388" s="13" t="s">
        <v>76</v>
      </c>
      <c r="AY388" s="245" t="s">
        <v>144</v>
      </c>
    </row>
    <row r="389" spans="1:51" s="13" customFormat="1" ht="12">
      <c r="A389" s="13"/>
      <c r="B389" s="234"/>
      <c r="C389" s="235"/>
      <c r="D389" s="236" t="s">
        <v>152</v>
      </c>
      <c r="E389" s="237" t="s">
        <v>1</v>
      </c>
      <c r="F389" s="238" t="s">
        <v>418</v>
      </c>
      <c r="G389" s="235"/>
      <c r="H389" s="239">
        <v>7.2</v>
      </c>
      <c r="I389" s="240"/>
      <c r="J389" s="235"/>
      <c r="K389" s="235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152</v>
      </c>
      <c r="AU389" s="245" t="s">
        <v>85</v>
      </c>
      <c r="AV389" s="13" t="s">
        <v>85</v>
      </c>
      <c r="AW389" s="13" t="s">
        <v>32</v>
      </c>
      <c r="AX389" s="13" t="s">
        <v>76</v>
      </c>
      <c r="AY389" s="245" t="s">
        <v>144</v>
      </c>
    </row>
    <row r="390" spans="1:51" s="13" customFormat="1" ht="12">
      <c r="A390" s="13"/>
      <c r="B390" s="234"/>
      <c r="C390" s="235"/>
      <c r="D390" s="236" t="s">
        <v>152</v>
      </c>
      <c r="E390" s="237" t="s">
        <v>1</v>
      </c>
      <c r="F390" s="238" t="s">
        <v>419</v>
      </c>
      <c r="G390" s="235"/>
      <c r="H390" s="239">
        <v>1.8</v>
      </c>
      <c r="I390" s="240"/>
      <c r="J390" s="235"/>
      <c r="K390" s="235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152</v>
      </c>
      <c r="AU390" s="245" t="s">
        <v>85</v>
      </c>
      <c r="AV390" s="13" t="s">
        <v>85</v>
      </c>
      <c r="AW390" s="13" t="s">
        <v>32</v>
      </c>
      <c r="AX390" s="13" t="s">
        <v>76</v>
      </c>
      <c r="AY390" s="245" t="s">
        <v>144</v>
      </c>
    </row>
    <row r="391" spans="1:51" s="13" customFormat="1" ht="12">
      <c r="A391" s="13"/>
      <c r="B391" s="234"/>
      <c r="C391" s="235"/>
      <c r="D391" s="236" t="s">
        <v>152</v>
      </c>
      <c r="E391" s="237" t="s">
        <v>1</v>
      </c>
      <c r="F391" s="238" t="s">
        <v>420</v>
      </c>
      <c r="G391" s="235"/>
      <c r="H391" s="239">
        <v>5.4</v>
      </c>
      <c r="I391" s="240"/>
      <c r="J391" s="235"/>
      <c r="K391" s="235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152</v>
      </c>
      <c r="AU391" s="245" t="s">
        <v>85</v>
      </c>
      <c r="AV391" s="13" t="s">
        <v>85</v>
      </c>
      <c r="AW391" s="13" t="s">
        <v>32</v>
      </c>
      <c r="AX391" s="13" t="s">
        <v>76</v>
      </c>
      <c r="AY391" s="245" t="s">
        <v>144</v>
      </c>
    </row>
    <row r="392" spans="1:51" s="13" customFormat="1" ht="12">
      <c r="A392" s="13"/>
      <c r="B392" s="234"/>
      <c r="C392" s="235"/>
      <c r="D392" s="236" t="s">
        <v>152</v>
      </c>
      <c r="E392" s="237" t="s">
        <v>1</v>
      </c>
      <c r="F392" s="238" t="s">
        <v>421</v>
      </c>
      <c r="G392" s="235"/>
      <c r="H392" s="239">
        <v>7</v>
      </c>
      <c r="I392" s="240"/>
      <c r="J392" s="235"/>
      <c r="K392" s="235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152</v>
      </c>
      <c r="AU392" s="245" t="s">
        <v>85</v>
      </c>
      <c r="AV392" s="13" t="s">
        <v>85</v>
      </c>
      <c r="AW392" s="13" t="s">
        <v>32</v>
      </c>
      <c r="AX392" s="13" t="s">
        <v>76</v>
      </c>
      <c r="AY392" s="245" t="s">
        <v>144</v>
      </c>
    </row>
    <row r="393" spans="1:51" s="13" customFormat="1" ht="12">
      <c r="A393" s="13"/>
      <c r="B393" s="234"/>
      <c r="C393" s="235"/>
      <c r="D393" s="236" t="s">
        <v>152</v>
      </c>
      <c r="E393" s="237" t="s">
        <v>1</v>
      </c>
      <c r="F393" s="238" t="s">
        <v>422</v>
      </c>
      <c r="G393" s="235"/>
      <c r="H393" s="239">
        <v>7.2</v>
      </c>
      <c r="I393" s="240"/>
      <c r="J393" s="235"/>
      <c r="K393" s="235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152</v>
      </c>
      <c r="AU393" s="245" t="s">
        <v>85</v>
      </c>
      <c r="AV393" s="13" t="s">
        <v>85</v>
      </c>
      <c r="AW393" s="13" t="s">
        <v>32</v>
      </c>
      <c r="AX393" s="13" t="s">
        <v>76</v>
      </c>
      <c r="AY393" s="245" t="s">
        <v>144</v>
      </c>
    </row>
    <row r="394" spans="1:51" s="13" customFormat="1" ht="12">
      <c r="A394" s="13"/>
      <c r="B394" s="234"/>
      <c r="C394" s="235"/>
      <c r="D394" s="236" t="s">
        <v>152</v>
      </c>
      <c r="E394" s="237" t="s">
        <v>1</v>
      </c>
      <c r="F394" s="238" t="s">
        <v>423</v>
      </c>
      <c r="G394" s="235"/>
      <c r="H394" s="239">
        <v>6.3</v>
      </c>
      <c r="I394" s="240"/>
      <c r="J394" s="235"/>
      <c r="K394" s="235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152</v>
      </c>
      <c r="AU394" s="245" t="s">
        <v>85</v>
      </c>
      <c r="AV394" s="13" t="s">
        <v>85</v>
      </c>
      <c r="AW394" s="13" t="s">
        <v>32</v>
      </c>
      <c r="AX394" s="13" t="s">
        <v>76</v>
      </c>
      <c r="AY394" s="245" t="s">
        <v>144</v>
      </c>
    </row>
    <row r="395" spans="1:51" s="13" customFormat="1" ht="12">
      <c r="A395" s="13"/>
      <c r="B395" s="234"/>
      <c r="C395" s="235"/>
      <c r="D395" s="236" t="s">
        <v>152</v>
      </c>
      <c r="E395" s="237" t="s">
        <v>1</v>
      </c>
      <c r="F395" s="238" t="s">
        <v>424</v>
      </c>
      <c r="G395" s="235"/>
      <c r="H395" s="239">
        <v>7.5</v>
      </c>
      <c r="I395" s="240"/>
      <c r="J395" s="235"/>
      <c r="K395" s="235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152</v>
      </c>
      <c r="AU395" s="245" t="s">
        <v>85</v>
      </c>
      <c r="AV395" s="13" t="s">
        <v>85</v>
      </c>
      <c r="AW395" s="13" t="s">
        <v>32</v>
      </c>
      <c r="AX395" s="13" t="s">
        <v>76</v>
      </c>
      <c r="AY395" s="245" t="s">
        <v>144</v>
      </c>
    </row>
    <row r="396" spans="1:51" s="13" customFormat="1" ht="12">
      <c r="A396" s="13"/>
      <c r="B396" s="234"/>
      <c r="C396" s="235"/>
      <c r="D396" s="236" t="s">
        <v>152</v>
      </c>
      <c r="E396" s="237" t="s">
        <v>1</v>
      </c>
      <c r="F396" s="238" t="s">
        <v>425</v>
      </c>
      <c r="G396" s="235"/>
      <c r="H396" s="239">
        <v>1.8</v>
      </c>
      <c r="I396" s="240"/>
      <c r="J396" s="235"/>
      <c r="K396" s="235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152</v>
      </c>
      <c r="AU396" s="245" t="s">
        <v>85</v>
      </c>
      <c r="AV396" s="13" t="s">
        <v>85</v>
      </c>
      <c r="AW396" s="13" t="s">
        <v>32</v>
      </c>
      <c r="AX396" s="13" t="s">
        <v>76</v>
      </c>
      <c r="AY396" s="245" t="s">
        <v>144</v>
      </c>
    </row>
    <row r="397" spans="1:51" s="13" customFormat="1" ht="12">
      <c r="A397" s="13"/>
      <c r="B397" s="234"/>
      <c r="C397" s="235"/>
      <c r="D397" s="236" t="s">
        <v>152</v>
      </c>
      <c r="E397" s="237" t="s">
        <v>1</v>
      </c>
      <c r="F397" s="238" t="s">
        <v>426</v>
      </c>
      <c r="G397" s="235"/>
      <c r="H397" s="239">
        <v>1.2</v>
      </c>
      <c r="I397" s="240"/>
      <c r="J397" s="235"/>
      <c r="K397" s="235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152</v>
      </c>
      <c r="AU397" s="245" t="s">
        <v>85</v>
      </c>
      <c r="AV397" s="13" t="s">
        <v>85</v>
      </c>
      <c r="AW397" s="13" t="s">
        <v>32</v>
      </c>
      <c r="AX397" s="13" t="s">
        <v>76</v>
      </c>
      <c r="AY397" s="245" t="s">
        <v>144</v>
      </c>
    </row>
    <row r="398" spans="1:51" s="16" customFormat="1" ht="12">
      <c r="A398" s="16"/>
      <c r="B398" s="267"/>
      <c r="C398" s="268"/>
      <c r="D398" s="236" t="s">
        <v>152</v>
      </c>
      <c r="E398" s="269" t="s">
        <v>1</v>
      </c>
      <c r="F398" s="270" t="s">
        <v>269</v>
      </c>
      <c r="G398" s="268"/>
      <c r="H398" s="271">
        <v>71.69999999999999</v>
      </c>
      <c r="I398" s="272"/>
      <c r="J398" s="268"/>
      <c r="K398" s="268"/>
      <c r="L398" s="273"/>
      <c r="M398" s="274"/>
      <c r="N398" s="275"/>
      <c r="O398" s="275"/>
      <c r="P398" s="275"/>
      <c r="Q398" s="275"/>
      <c r="R398" s="275"/>
      <c r="S398" s="275"/>
      <c r="T398" s="27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77" t="s">
        <v>152</v>
      </c>
      <c r="AU398" s="277" t="s">
        <v>85</v>
      </c>
      <c r="AV398" s="16" t="s">
        <v>162</v>
      </c>
      <c r="AW398" s="16" t="s">
        <v>32</v>
      </c>
      <c r="AX398" s="16" t="s">
        <v>76</v>
      </c>
      <c r="AY398" s="277" t="s">
        <v>144</v>
      </c>
    </row>
    <row r="399" spans="1:51" s="15" customFormat="1" ht="12">
      <c r="A399" s="15"/>
      <c r="B399" s="257"/>
      <c r="C399" s="258"/>
      <c r="D399" s="236" t="s">
        <v>152</v>
      </c>
      <c r="E399" s="259" t="s">
        <v>1</v>
      </c>
      <c r="F399" s="260" t="s">
        <v>427</v>
      </c>
      <c r="G399" s="258"/>
      <c r="H399" s="259" t="s">
        <v>1</v>
      </c>
      <c r="I399" s="261"/>
      <c r="J399" s="258"/>
      <c r="K399" s="258"/>
      <c r="L399" s="262"/>
      <c r="M399" s="263"/>
      <c r="N399" s="264"/>
      <c r="O399" s="264"/>
      <c r="P399" s="264"/>
      <c r="Q399" s="264"/>
      <c r="R399" s="264"/>
      <c r="S399" s="264"/>
      <c r="T399" s="26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6" t="s">
        <v>152</v>
      </c>
      <c r="AU399" s="266" t="s">
        <v>85</v>
      </c>
      <c r="AV399" s="15" t="s">
        <v>83</v>
      </c>
      <c r="AW399" s="15" t="s">
        <v>32</v>
      </c>
      <c r="AX399" s="15" t="s">
        <v>76</v>
      </c>
      <c r="AY399" s="266" t="s">
        <v>144</v>
      </c>
    </row>
    <row r="400" spans="1:51" s="15" customFormat="1" ht="12">
      <c r="A400" s="15"/>
      <c r="B400" s="257"/>
      <c r="C400" s="258"/>
      <c r="D400" s="236" t="s">
        <v>152</v>
      </c>
      <c r="E400" s="259" t="s">
        <v>1</v>
      </c>
      <c r="F400" s="260" t="s">
        <v>264</v>
      </c>
      <c r="G400" s="258"/>
      <c r="H400" s="259" t="s">
        <v>1</v>
      </c>
      <c r="I400" s="261"/>
      <c r="J400" s="258"/>
      <c r="K400" s="258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152</v>
      </c>
      <c r="AU400" s="266" t="s">
        <v>85</v>
      </c>
      <c r="AV400" s="15" t="s">
        <v>83</v>
      </c>
      <c r="AW400" s="15" t="s">
        <v>32</v>
      </c>
      <c r="AX400" s="15" t="s">
        <v>76</v>
      </c>
      <c r="AY400" s="266" t="s">
        <v>144</v>
      </c>
    </row>
    <row r="401" spans="1:51" s="13" customFormat="1" ht="12">
      <c r="A401" s="13"/>
      <c r="B401" s="234"/>
      <c r="C401" s="235"/>
      <c r="D401" s="236" t="s">
        <v>152</v>
      </c>
      <c r="E401" s="237" t="s">
        <v>1</v>
      </c>
      <c r="F401" s="238" t="s">
        <v>428</v>
      </c>
      <c r="G401" s="235"/>
      <c r="H401" s="239">
        <v>35.695</v>
      </c>
      <c r="I401" s="240"/>
      <c r="J401" s="235"/>
      <c r="K401" s="235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152</v>
      </c>
      <c r="AU401" s="245" t="s">
        <v>85</v>
      </c>
      <c r="AV401" s="13" t="s">
        <v>85</v>
      </c>
      <c r="AW401" s="13" t="s">
        <v>32</v>
      </c>
      <c r="AX401" s="13" t="s">
        <v>76</v>
      </c>
      <c r="AY401" s="245" t="s">
        <v>144</v>
      </c>
    </row>
    <row r="402" spans="1:51" s="13" customFormat="1" ht="12">
      <c r="A402" s="13"/>
      <c r="B402" s="234"/>
      <c r="C402" s="235"/>
      <c r="D402" s="236" t="s">
        <v>152</v>
      </c>
      <c r="E402" s="237" t="s">
        <v>1</v>
      </c>
      <c r="F402" s="238" t="s">
        <v>429</v>
      </c>
      <c r="G402" s="235"/>
      <c r="H402" s="239">
        <v>0</v>
      </c>
      <c r="I402" s="240"/>
      <c r="J402" s="235"/>
      <c r="K402" s="235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152</v>
      </c>
      <c r="AU402" s="245" t="s">
        <v>85</v>
      </c>
      <c r="AV402" s="13" t="s">
        <v>85</v>
      </c>
      <c r="AW402" s="13" t="s">
        <v>32</v>
      </c>
      <c r="AX402" s="13" t="s">
        <v>76</v>
      </c>
      <c r="AY402" s="245" t="s">
        <v>144</v>
      </c>
    </row>
    <row r="403" spans="1:51" s="13" customFormat="1" ht="12">
      <c r="A403" s="13"/>
      <c r="B403" s="234"/>
      <c r="C403" s="235"/>
      <c r="D403" s="236" t="s">
        <v>152</v>
      </c>
      <c r="E403" s="237" t="s">
        <v>1</v>
      </c>
      <c r="F403" s="238" t="s">
        <v>430</v>
      </c>
      <c r="G403" s="235"/>
      <c r="H403" s="239">
        <v>52.695</v>
      </c>
      <c r="I403" s="240"/>
      <c r="J403" s="235"/>
      <c r="K403" s="235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152</v>
      </c>
      <c r="AU403" s="245" t="s">
        <v>85</v>
      </c>
      <c r="AV403" s="13" t="s">
        <v>85</v>
      </c>
      <c r="AW403" s="13" t="s">
        <v>32</v>
      </c>
      <c r="AX403" s="13" t="s">
        <v>76</v>
      </c>
      <c r="AY403" s="245" t="s">
        <v>144</v>
      </c>
    </row>
    <row r="404" spans="1:51" s="13" customFormat="1" ht="12">
      <c r="A404" s="13"/>
      <c r="B404" s="234"/>
      <c r="C404" s="235"/>
      <c r="D404" s="236" t="s">
        <v>152</v>
      </c>
      <c r="E404" s="237" t="s">
        <v>1</v>
      </c>
      <c r="F404" s="238" t="s">
        <v>431</v>
      </c>
      <c r="G404" s="235"/>
      <c r="H404" s="239">
        <v>15.12</v>
      </c>
      <c r="I404" s="240"/>
      <c r="J404" s="235"/>
      <c r="K404" s="235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152</v>
      </c>
      <c r="AU404" s="245" t="s">
        <v>85</v>
      </c>
      <c r="AV404" s="13" t="s">
        <v>85</v>
      </c>
      <c r="AW404" s="13" t="s">
        <v>32</v>
      </c>
      <c r="AX404" s="13" t="s">
        <v>76</v>
      </c>
      <c r="AY404" s="245" t="s">
        <v>144</v>
      </c>
    </row>
    <row r="405" spans="1:51" s="16" customFormat="1" ht="12">
      <c r="A405" s="16"/>
      <c r="B405" s="267"/>
      <c r="C405" s="268"/>
      <c r="D405" s="236" t="s">
        <v>152</v>
      </c>
      <c r="E405" s="269" t="s">
        <v>1</v>
      </c>
      <c r="F405" s="270" t="s">
        <v>269</v>
      </c>
      <c r="G405" s="268"/>
      <c r="H405" s="271">
        <v>103.51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77" t="s">
        <v>152</v>
      </c>
      <c r="AU405" s="277" t="s">
        <v>85</v>
      </c>
      <c r="AV405" s="16" t="s">
        <v>162</v>
      </c>
      <c r="AW405" s="16" t="s">
        <v>32</v>
      </c>
      <c r="AX405" s="16" t="s">
        <v>76</v>
      </c>
      <c r="AY405" s="277" t="s">
        <v>144</v>
      </c>
    </row>
    <row r="406" spans="1:51" s="15" customFormat="1" ht="12">
      <c r="A406" s="15"/>
      <c r="B406" s="257"/>
      <c r="C406" s="258"/>
      <c r="D406" s="236" t="s">
        <v>152</v>
      </c>
      <c r="E406" s="259" t="s">
        <v>1</v>
      </c>
      <c r="F406" s="260" t="s">
        <v>432</v>
      </c>
      <c r="G406" s="258"/>
      <c r="H406" s="259" t="s">
        <v>1</v>
      </c>
      <c r="I406" s="261"/>
      <c r="J406" s="258"/>
      <c r="K406" s="258"/>
      <c r="L406" s="262"/>
      <c r="M406" s="263"/>
      <c r="N406" s="264"/>
      <c r="O406" s="264"/>
      <c r="P406" s="264"/>
      <c r="Q406" s="264"/>
      <c r="R406" s="264"/>
      <c r="S406" s="264"/>
      <c r="T406" s="26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6" t="s">
        <v>152</v>
      </c>
      <c r="AU406" s="266" t="s">
        <v>85</v>
      </c>
      <c r="AV406" s="15" t="s">
        <v>83</v>
      </c>
      <c r="AW406" s="15" t="s">
        <v>32</v>
      </c>
      <c r="AX406" s="15" t="s">
        <v>76</v>
      </c>
      <c r="AY406" s="266" t="s">
        <v>144</v>
      </c>
    </row>
    <row r="407" spans="1:51" s="13" customFormat="1" ht="12">
      <c r="A407" s="13"/>
      <c r="B407" s="234"/>
      <c r="C407" s="235"/>
      <c r="D407" s="236" t="s">
        <v>152</v>
      </c>
      <c r="E407" s="237" t="s">
        <v>1</v>
      </c>
      <c r="F407" s="238" t="s">
        <v>433</v>
      </c>
      <c r="G407" s="235"/>
      <c r="H407" s="239">
        <v>87.42</v>
      </c>
      <c r="I407" s="240"/>
      <c r="J407" s="235"/>
      <c r="K407" s="235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152</v>
      </c>
      <c r="AU407" s="245" t="s">
        <v>85</v>
      </c>
      <c r="AV407" s="13" t="s">
        <v>85</v>
      </c>
      <c r="AW407" s="13" t="s">
        <v>32</v>
      </c>
      <c r="AX407" s="13" t="s">
        <v>76</v>
      </c>
      <c r="AY407" s="245" t="s">
        <v>144</v>
      </c>
    </row>
    <row r="408" spans="1:51" s="13" customFormat="1" ht="12">
      <c r="A408" s="13"/>
      <c r="B408" s="234"/>
      <c r="C408" s="235"/>
      <c r="D408" s="236" t="s">
        <v>152</v>
      </c>
      <c r="E408" s="237" t="s">
        <v>1</v>
      </c>
      <c r="F408" s="238" t="s">
        <v>434</v>
      </c>
      <c r="G408" s="235"/>
      <c r="H408" s="239">
        <v>-88.09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152</v>
      </c>
      <c r="AU408" s="245" t="s">
        <v>85</v>
      </c>
      <c r="AV408" s="13" t="s">
        <v>85</v>
      </c>
      <c r="AW408" s="13" t="s">
        <v>32</v>
      </c>
      <c r="AX408" s="13" t="s">
        <v>76</v>
      </c>
      <c r="AY408" s="245" t="s">
        <v>144</v>
      </c>
    </row>
    <row r="409" spans="1:51" s="14" customFormat="1" ht="12">
      <c r="A409" s="14"/>
      <c r="B409" s="246"/>
      <c r="C409" s="247"/>
      <c r="D409" s="236" t="s">
        <v>152</v>
      </c>
      <c r="E409" s="248" t="s">
        <v>1</v>
      </c>
      <c r="F409" s="249" t="s">
        <v>156</v>
      </c>
      <c r="G409" s="247"/>
      <c r="H409" s="250">
        <v>747.6450000000001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152</v>
      </c>
      <c r="AU409" s="256" t="s">
        <v>85</v>
      </c>
      <c r="AV409" s="14" t="s">
        <v>150</v>
      </c>
      <c r="AW409" s="14" t="s">
        <v>32</v>
      </c>
      <c r="AX409" s="14" t="s">
        <v>83</v>
      </c>
      <c r="AY409" s="256" t="s">
        <v>144</v>
      </c>
    </row>
    <row r="410" spans="1:65" s="2" customFormat="1" ht="16.5" customHeight="1">
      <c r="A410" s="39"/>
      <c r="B410" s="40"/>
      <c r="C410" s="278" t="s">
        <v>435</v>
      </c>
      <c r="D410" s="278" t="s">
        <v>272</v>
      </c>
      <c r="E410" s="279" t="s">
        <v>436</v>
      </c>
      <c r="F410" s="280" t="s">
        <v>437</v>
      </c>
      <c r="G410" s="281" t="s">
        <v>238</v>
      </c>
      <c r="H410" s="282">
        <v>316.759</v>
      </c>
      <c r="I410" s="283"/>
      <c r="J410" s="284">
        <f>ROUND(I410*H410,2)</f>
        <v>0</v>
      </c>
      <c r="K410" s="285"/>
      <c r="L410" s="286"/>
      <c r="M410" s="287" t="s">
        <v>1</v>
      </c>
      <c r="N410" s="288" t="s">
        <v>41</v>
      </c>
      <c r="O410" s="92"/>
      <c r="P410" s="230">
        <f>O410*H410</f>
        <v>0</v>
      </c>
      <c r="Q410" s="230">
        <v>3E-05</v>
      </c>
      <c r="R410" s="230">
        <f>Q410*H410</f>
        <v>0.00950277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188</v>
      </c>
      <c r="AT410" s="232" t="s">
        <v>272</v>
      </c>
      <c r="AU410" s="232" t="s">
        <v>85</v>
      </c>
      <c r="AY410" s="18" t="s">
        <v>144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83</v>
      </c>
      <c r="BK410" s="233">
        <f>ROUND(I410*H410,2)</f>
        <v>0</v>
      </c>
      <c r="BL410" s="18" t="s">
        <v>150</v>
      </c>
      <c r="BM410" s="232" t="s">
        <v>438</v>
      </c>
    </row>
    <row r="411" spans="1:51" s="15" customFormat="1" ht="12">
      <c r="A411" s="15"/>
      <c r="B411" s="257"/>
      <c r="C411" s="258"/>
      <c r="D411" s="236" t="s">
        <v>152</v>
      </c>
      <c r="E411" s="259" t="s">
        <v>1</v>
      </c>
      <c r="F411" s="260" t="s">
        <v>403</v>
      </c>
      <c r="G411" s="258"/>
      <c r="H411" s="259" t="s">
        <v>1</v>
      </c>
      <c r="I411" s="261"/>
      <c r="J411" s="258"/>
      <c r="K411" s="258"/>
      <c r="L411" s="262"/>
      <c r="M411" s="263"/>
      <c r="N411" s="264"/>
      <c r="O411" s="264"/>
      <c r="P411" s="264"/>
      <c r="Q411" s="264"/>
      <c r="R411" s="264"/>
      <c r="S411" s="264"/>
      <c r="T411" s="26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6" t="s">
        <v>152</v>
      </c>
      <c r="AU411" s="266" t="s">
        <v>85</v>
      </c>
      <c r="AV411" s="15" t="s">
        <v>83</v>
      </c>
      <c r="AW411" s="15" t="s">
        <v>32</v>
      </c>
      <c r="AX411" s="15" t="s">
        <v>76</v>
      </c>
      <c r="AY411" s="266" t="s">
        <v>144</v>
      </c>
    </row>
    <row r="412" spans="1:51" s="13" customFormat="1" ht="12">
      <c r="A412" s="13"/>
      <c r="B412" s="234"/>
      <c r="C412" s="235"/>
      <c r="D412" s="236" t="s">
        <v>152</v>
      </c>
      <c r="E412" s="237" t="s">
        <v>1</v>
      </c>
      <c r="F412" s="238" t="s">
        <v>404</v>
      </c>
      <c r="G412" s="235"/>
      <c r="H412" s="239">
        <v>261.1</v>
      </c>
      <c r="I412" s="240"/>
      <c r="J412" s="235"/>
      <c r="K412" s="235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152</v>
      </c>
      <c r="AU412" s="245" t="s">
        <v>85</v>
      </c>
      <c r="AV412" s="13" t="s">
        <v>85</v>
      </c>
      <c r="AW412" s="13" t="s">
        <v>32</v>
      </c>
      <c r="AX412" s="13" t="s">
        <v>76</v>
      </c>
      <c r="AY412" s="245" t="s">
        <v>144</v>
      </c>
    </row>
    <row r="413" spans="1:51" s="13" customFormat="1" ht="12">
      <c r="A413" s="13"/>
      <c r="B413" s="234"/>
      <c r="C413" s="235"/>
      <c r="D413" s="236" t="s">
        <v>152</v>
      </c>
      <c r="E413" s="237" t="s">
        <v>1</v>
      </c>
      <c r="F413" s="238" t="s">
        <v>405</v>
      </c>
      <c r="G413" s="235"/>
      <c r="H413" s="239">
        <v>16.965</v>
      </c>
      <c r="I413" s="240"/>
      <c r="J413" s="235"/>
      <c r="K413" s="235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152</v>
      </c>
      <c r="AU413" s="245" t="s">
        <v>85</v>
      </c>
      <c r="AV413" s="13" t="s">
        <v>85</v>
      </c>
      <c r="AW413" s="13" t="s">
        <v>32</v>
      </c>
      <c r="AX413" s="13" t="s">
        <v>76</v>
      </c>
      <c r="AY413" s="245" t="s">
        <v>144</v>
      </c>
    </row>
    <row r="414" spans="1:51" s="13" customFormat="1" ht="12">
      <c r="A414" s="13"/>
      <c r="B414" s="234"/>
      <c r="C414" s="235"/>
      <c r="D414" s="236" t="s">
        <v>152</v>
      </c>
      <c r="E414" s="237" t="s">
        <v>1</v>
      </c>
      <c r="F414" s="238" t="s">
        <v>406</v>
      </c>
      <c r="G414" s="235"/>
      <c r="H414" s="239">
        <v>19.94</v>
      </c>
      <c r="I414" s="240"/>
      <c r="J414" s="235"/>
      <c r="K414" s="235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152</v>
      </c>
      <c r="AU414" s="245" t="s">
        <v>85</v>
      </c>
      <c r="AV414" s="13" t="s">
        <v>85</v>
      </c>
      <c r="AW414" s="13" t="s">
        <v>32</v>
      </c>
      <c r="AX414" s="13" t="s">
        <v>76</v>
      </c>
      <c r="AY414" s="245" t="s">
        <v>144</v>
      </c>
    </row>
    <row r="415" spans="1:51" s="13" customFormat="1" ht="12">
      <c r="A415" s="13"/>
      <c r="B415" s="234"/>
      <c r="C415" s="235"/>
      <c r="D415" s="236" t="s">
        <v>152</v>
      </c>
      <c r="E415" s="237" t="s">
        <v>1</v>
      </c>
      <c r="F415" s="238" t="s">
        <v>407</v>
      </c>
      <c r="G415" s="235"/>
      <c r="H415" s="239">
        <v>14</v>
      </c>
      <c r="I415" s="240"/>
      <c r="J415" s="235"/>
      <c r="K415" s="235"/>
      <c r="L415" s="241"/>
      <c r="M415" s="242"/>
      <c r="N415" s="243"/>
      <c r="O415" s="243"/>
      <c r="P415" s="243"/>
      <c r="Q415" s="243"/>
      <c r="R415" s="243"/>
      <c r="S415" s="243"/>
      <c r="T415" s="24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5" t="s">
        <v>152</v>
      </c>
      <c r="AU415" s="245" t="s">
        <v>85</v>
      </c>
      <c r="AV415" s="13" t="s">
        <v>85</v>
      </c>
      <c r="AW415" s="13" t="s">
        <v>32</v>
      </c>
      <c r="AX415" s="13" t="s">
        <v>76</v>
      </c>
      <c r="AY415" s="245" t="s">
        <v>144</v>
      </c>
    </row>
    <row r="416" spans="1:51" s="13" customFormat="1" ht="12">
      <c r="A416" s="13"/>
      <c r="B416" s="234"/>
      <c r="C416" s="235"/>
      <c r="D416" s="236" t="s">
        <v>152</v>
      </c>
      <c r="E416" s="237" t="s">
        <v>1</v>
      </c>
      <c r="F416" s="238" t="s">
        <v>439</v>
      </c>
      <c r="G416" s="235"/>
      <c r="H416" s="239">
        <v>-69.4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152</v>
      </c>
      <c r="AU416" s="245" t="s">
        <v>85</v>
      </c>
      <c r="AV416" s="13" t="s">
        <v>85</v>
      </c>
      <c r="AW416" s="13" t="s">
        <v>32</v>
      </c>
      <c r="AX416" s="13" t="s">
        <v>76</v>
      </c>
      <c r="AY416" s="245" t="s">
        <v>144</v>
      </c>
    </row>
    <row r="417" spans="1:51" s="15" customFormat="1" ht="12">
      <c r="A417" s="15"/>
      <c r="B417" s="257"/>
      <c r="C417" s="258"/>
      <c r="D417" s="236" t="s">
        <v>152</v>
      </c>
      <c r="E417" s="259" t="s">
        <v>1</v>
      </c>
      <c r="F417" s="260" t="s">
        <v>432</v>
      </c>
      <c r="G417" s="258"/>
      <c r="H417" s="259" t="s">
        <v>1</v>
      </c>
      <c r="I417" s="261"/>
      <c r="J417" s="258"/>
      <c r="K417" s="258"/>
      <c r="L417" s="262"/>
      <c r="M417" s="263"/>
      <c r="N417" s="264"/>
      <c r="O417" s="264"/>
      <c r="P417" s="264"/>
      <c r="Q417" s="264"/>
      <c r="R417" s="264"/>
      <c r="S417" s="264"/>
      <c r="T417" s="26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6" t="s">
        <v>152</v>
      </c>
      <c r="AU417" s="266" t="s">
        <v>85</v>
      </c>
      <c r="AV417" s="15" t="s">
        <v>83</v>
      </c>
      <c r="AW417" s="15" t="s">
        <v>32</v>
      </c>
      <c r="AX417" s="15" t="s">
        <v>76</v>
      </c>
      <c r="AY417" s="266" t="s">
        <v>144</v>
      </c>
    </row>
    <row r="418" spans="1:51" s="13" customFormat="1" ht="12">
      <c r="A418" s="13"/>
      <c r="B418" s="234"/>
      <c r="C418" s="235"/>
      <c r="D418" s="236" t="s">
        <v>152</v>
      </c>
      <c r="E418" s="237" t="s">
        <v>1</v>
      </c>
      <c r="F418" s="238" t="s">
        <v>433</v>
      </c>
      <c r="G418" s="235"/>
      <c r="H418" s="239">
        <v>87.42</v>
      </c>
      <c r="I418" s="240"/>
      <c r="J418" s="235"/>
      <c r="K418" s="235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152</v>
      </c>
      <c r="AU418" s="245" t="s">
        <v>85</v>
      </c>
      <c r="AV418" s="13" t="s">
        <v>85</v>
      </c>
      <c r="AW418" s="13" t="s">
        <v>32</v>
      </c>
      <c r="AX418" s="13" t="s">
        <v>76</v>
      </c>
      <c r="AY418" s="245" t="s">
        <v>144</v>
      </c>
    </row>
    <row r="419" spans="1:51" s="13" customFormat="1" ht="12">
      <c r="A419" s="13"/>
      <c r="B419" s="234"/>
      <c r="C419" s="235"/>
      <c r="D419" s="236" t="s">
        <v>152</v>
      </c>
      <c r="E419" s="237" t="s">
        <v>1</v>
      </c>
      <c r="F419" s="238" t="s">
        <v>440</v>
      </c>
      <c r="G419" s="235"/>
      <c r="H419" s="239">
        <v>-28.35</v>
      </c>
      <c r="I419" s="240"/>
      <c r="J419" s="235"/>
      <c r="K419" s="235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152</v>
      </c>
      <c r="AU419" s="245" t="s">
        <v>85</v>
      </c>
      <c r="AV419" s="13" t="s">
        <v>85</v>
      </c>
      <c r="AW419" s="13" t="s">
        <v>32</v>
      </c>
      <c r="AX419" s="13" t="s">
        <v>76</v>
      </c>
      <c r="AY419" s="245" t="s">
        <v>144</v>
      </c>
    </row>
    <row r="420" spans="1:51" s="14" customFormat="1" ht="12">
      <c r="A420" s="14"/>
      <c r="B420" s="246"/>
      <c r="C420" s="247"/>
      <c r="D420" s="236" t="s">
        <v>152</v>
      </c>
      <c r="E420" s="248" t="s">
        <v>1</v>
      </c>
      <c r="F420" s="249" t="s">
        <v>156</v>
      </c>
      <c r="G420" s="247"/>
      <c r="H420" s="250">
        <v>301.67499999999995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6" t="s">
        <v>152</v>
      </c>
      <c r="AU420" s="256" t="s">
        <v>85</v>
      </c>
      <c r="AV420" s="14" t="s">
        <v>150</v>
      </c>
      <c r="AW420" s="14" t="s">
        <v>32</v>
      </c>
      <c r="AX420" s="14" t="s">
        <v>83</v>
      </c>
      <c r="AY420" s="256" t="s">
        <v>144</v>
      </c>
    </row>
    <row r="421" spans="1:51" s="13" customFormat="1" ht="12">
      <c r="A421" s="13"/>
      <c r="B421" s="234"/>
      <c r="C421" s="235"/>
      <c r="D421" s="236" t="s">
        <v>152</v>
      </c>
      <c r="E421" s="235"/>
      <c r="F421" s="238" t="s">
        <v>441</v>
      </c>
      <c r="G421" s="235"/>
      <c r="H421" s="239">
        <v>316.759</v>
      </c>
      <c r="I421" s="240"/>
      <c r="J421" s="235"/>
      <c r="K421" s="235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152</v>
      </c>
      <c r="AU421" s="245" t="s">
        <v>85</v>
      </c>
      <c r="AV421" s="13" t="s">
        <v>85</v>
      </c>
      <c r="AW421" s="13" t="s">
        <v>4</v>
      </c>
      <c r="AX421" s="13" t="s">
        <v>83</v>
      </c>
      <c r="AY421" s="245" t="s">
        <v>144</v>
      </c>
    </row>
    <row r="422" spans="1:65" s="2" customFormat="1" ht="21.75" customHeight="1">
      <c r="A422" s="39"/>
      <c r="B422" s="40"/>
      <c r="C422" s="278" t="s">
        <v>442</v>
      </c>
      <c r="D422" s="278" t="s">
        <v>272</v>
      </c>
      <c r="E422" s="279" t="s">
        <v>443</v>
      </c>
      <c r="F422" s="280" t="s">
        <v>444</v>
      </c>
      <c r="G422" s="281" t="s">
        <v>238</v>
      </c>
      <c r="H422" s="282">
        <v>234.134</v>
      </c>
      <c r="I422" s="283"/>
      <c r="J422" s="284">
        <f>ROUND(I422*H422,2)</f>
        <v>0</v>
      </c>
      <c r="K422" s="285"/>
      <c r="L422" s="286"/>
      <c r="M422" s="287" t="s">
        <v>1</v>
      </c>
      <c r="N422" s="288" t="s">
        <v>41</v>
      </c>
      <c r="O422" s="92"/>
      <c r="P422" s="230">
        <f>O422*H422</f>
        <v>0</v>
      </c>
      <c r="Q422" s="230">
        <v>4E-05</v>
      </c>
      <c r="R422" s="230">
        <f>Q422*H422</f>
        <v>0.00936536</v>
      </c>
      <c r="S422" s="230">
        <v>0</v>
      </c>
      <c r="T422" s="231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2" t="s">
        <v>188</v>
      </c>
      <c r="AT422" s="232" t="s">
        <v>272</v>
      </c>
      <c r="AU422" s="232" t="s">
        <v>85</v>
      </c>
      <c r="AY422" s="18" t="s">
        <v>144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8" t="s">
        <v>83</v>
      </c>
      <c r="BK422" s="233">
        <f>ROUND(I422*H422,2)</f>
        <v>0</v>
      </c>
      <c r="BL422" s="18" t="s">
        <v>150</v>
      </c>
      <c r="BM422" s="232" t="s">
        <v>445</v>
      </c>
    </row>
    <row r="423" spans="1:51" s="15" customFormat="1" ht="12">
      <c r="A423" s="15"/>
      <c r="B423" s="257"/>
      <c r="C423" s="258"/>
      <c r="D423" s="236" t="s">
        <v>152</v>
      </c>
      <c r="E423" s="259" t="s">
        <v>1</v>
      </c>
      <c r="F423" s="260" t="s">
        <v>290</v>
      </c>
      <c r="G423" s="258"/>
      <c r="H423" s="259" t="s">
        <v>1</v>
      </c>
      <c r="I423" s="261"/>
      <c r="J423" s="258"/>
      <c r="K423" s="258"/>
      <c r="L423" s="262"/>
      <c r="M423" s="263"/>
      <c r="N423" s="264"/>
      <c r="O423" s="264"/>
      <c r="P423" s="264"/>
      <c r="Q423" s="264"/>
      <c r="R423" s="264"/>
      <c r="S423" s="264"/>
      <c r="T423" s="26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6" t="s">
        <v>152</v>
      </c>
      <c r="AU423" s="266" t="s">
        <v>85</v>
      </c>
      <c r="AV423" s="15" t="s">
        <v>83</v>
      </c>
      <c r="AW423" s="15" t="s">
        <v>32</v>
      </c>
      <c r="AX423" s="15" t="s">
        <v>76</v>
      </c>
      <c r="AY423" s="266" t="s">
        <v>144</v>
      </c>
    </row>
    <row r="424" spans="1:51" s="13" customFormat="1" ht="12">
      <c r="A424" s="13"/>
      <c r="B424" s="234"/>
      <c r="C424" s="235"/>
      <c r="D424" s="236" t="s">
        <v>152</v>
      </c>
      <c r="E424" s="237" t="s">
        <v>1</v>
      </c>
      <c r="F424" s="238" t="s">
        <v>240</v>
      </c>
      <c r="G424" s="235"/>
      <c r="H424" s="239">
        <v>13.5</v>
      </c>
      <c r="I424" s="240"/>
      <c r="J424" s="235"/>
      <c r="K424" s="235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152</v>
      </c>
      <c r="AU424" s="245" t="s">
        <v>85</v>
      </c>
      <c r="AV424" s="13" t="s">
        <v>85</v>
      </c>
      <c r="AW424" s="13" t="s">
        <v>32</v>
      </c>
      <c r="AX424" s="13" t="s">
        <v>76</v>
      </c>
      <c r="AY424" s="245" t="s">
        <v>144</v>
      </c>
    </row>
    <row r="425" spans="1:51" s="13" customFormat="1" ht="12">
      <c r="A425" s="13"/>
      <c r="B425" s="234"/>
      <c r="C425" s="235"/>
      <c r="D425" s="236" t="s">
        <v>152</v>
      </c>
      <c r="E425" s="237" t="s">
        <v>1</v>
      </c>
      <c r="F425" s="238" t="s">
        <v>241</v>
      </c>
      <c r="G425" s="235"/>
      <c r="H425" s="239">
        <v>7.2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152</v>
      </c>
      <c r="AU425" s="245" t="s">
        <v>85</v>
      </c>
      <c r="AV425" s="13" t="s">
        <v>85</v>
      </c>
      <c r="AW425" s="13" t="s">
        <v>32</v>
      </c>
      <c r="AX425" s="13" t="s">
        <v>76</v>
      </c>
      <c r="AY425" s="245" t="s">
        <v>144</v>
      </c>
    </row>
    <row r="426" spans="1:51" s="13" customFormat="1" ht="12">
      <c r="A426" s="13"/>
      <c r="B426" s="234"/>
      <c r="C426" s="235"/>
      <c r="D426" s="236" t="s">
        <v>152</v>
      </c>
      <c r="E426" s="237" t="s">
        <v>1</v>
      </c>
      <c r="F426" s="238" t="s">
        <v>242</v>
      </c>
      <c r="G426" s="235"/>
      <c r="H426" s="239">
        <v>3</v>
      </c>
      <c r="I426" s="240"/>
      <c r="J426" s="235"/>
      <c r="K426" s="235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152</v>
      </c>
      <c r="AU426" s="245" t="s">
        <v>85</v>
      </c>
      <c r="AV426" s="13" t="s">
        <v>85</v>
      </c>
      <c r="AW426" s="13" t="s">
        <v>32</v>
      </c>
      <c r="AX426" s="13" t="s">
        <v>76</v>
      </c>
      <c r="AY426" s="245" t="s">
        <v>144</v>
      </c>
    </row>
    <row r="427" spans="1:51" s="13" customFormat="1" ht="12">
      <c r="A427" s="13"/>
      <c r="B427" s="234"/>
      <c r="C427" s="235"/>
      <c r="D427" s="236" t="s">
        <v>152</v>
      </c>
      <c r="E427" s="237" t="s">
        <v>1</v>
      </c>
      <c r="F427" s="238" t="s">
        <v>243</v>
      </c>
      <c r="G427" s="235"/>
      <c r="H427" s="239">
        <v>13.2</v>
      </c>
      <c r="I427" s="240"/>
      <c r="J427" s="235"/>
      <c r="K427" s="235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152</v>
      </c>
      <c r="AU427" s="245" t="s">
        <v>85</v>
      </c>
      <c r="AV427" s="13" t="s">
        <v>85</v>
      </c>
      <c r="AW427" s="13" t="s">
        <v>32</v>
      </c>
      <c r="AX427" s="13" t="s">
        <v>76</v>
      </c>
      <c r="AY427" s="245" t="s">
        <v>144</v>
      </c>
    </row>
    <row r="428" spans="1:51" s="13" customFormat="1" ht="12">
      <c r="A428" s="13"/>
      <c r="B428" s="234"/>
      <c r="C428" s="235"/>
      <c r="D428" s="236" t="s">
        <v>152</v>
      </c>
      <c r="E428" s="237" t="s">
        <v>1</v>
      </c>
      <c r="F428" s="238" t="s">
        <v>244</v>
      </c>
      <c r="G428" s="235"/>
      <c r="H428" s="239">
        <v>18</v>
      </c>
      <c r="I428" s="240"/>
      <c r="J428" s="235"/>
      <c r="K428" s="235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152</v>
      </c>
      <c r="AU428" s="245" t="s">
        <v>85</v>
      </c>
      <c r="AV428" s="13" t="s">
        <v>85</v>
      </c>
      <c r="AW428" s="13" t="s">
        <v>32</v>
      </c>
      <c r="AX428" s="13" t="s">
        <v>76</v>
      </c>
      <c r="AY428" s="245" t="s">
        <v>144</v>
      </c>
    </row>
    <row r="429" spans="1:51" s="13" customFormat="1" ht="12">
      <c r="A429" s="13"/>
      <c r="B429" s="234"/>
      <c r="C429" s="235"/>
      <c r="D429" s="236" t="s">
        <v>152</v>
      </c>
      <c r="E429" s="237" t="s">
        <v>1</v>
      </c>
      <c r="F429" s="238" t="s">
        <v>245</v>
      </c>
      <c r="G429" s="235"/>
      <c r="H429" s="239">
        <v>6</v>
      </c>
      <c r="I429" s="240"/>
      <c r="J429" s="235"/>
      <c r="K429" s="235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152</v>
      </c>
      <c r="AU429" s="245" t="s">
        <v>85</v>
      </c>
      <c r="AV429" s="13" t="s">
        <v>85</v>
      </c>
      <c r="AW429" s="13" t="s">
        <v>32</v>
      </c>
      <c r="AX429" s="13" t="s">
        <v>76</v>
      </c>
      <c r="AY429" s="245" t="s">
        <v>144</v>
      </c>
    </row>
    <row r="430" spans="1:51" s="13" customFormat="1" ht="12">
      <c r="A430" s="13"/>
      <c r="B430" s="234"/>
      <c r="C430" s="235"/>
      <c r="D430" s="236" t="s">
        <v>152</v>
      </c>
      <c r="E430" s="237" t="s">
        <v>1</v>
      </c>
      <c r="F430" s="238" t="s">
        <v>246</v>
      </c>
      <c r="G430" s="235"/>
      <c r="H430" s="239">
        <v>3.1</v>
      </c>
      <c r="I430" s="240"/>
      <c r="J430" s="235"/>
      <c r="K430" s="235"/>
      <c r="L430" s="241"/>
      <c r="M430" s="242"/>
      <c r="N430" s="243"/>
      <c r="O430" s="243"/>
      <c r="P430" s="243"/>
      <c r="Q430" s="243"/>
      <c r="R430" s="243"/>
      <c r="S430" s="243"/>
      <c r="T430" s="24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5" t="s">
        <v>152</v>
      </c>
      <c r="AU430" s="245" t="s">
        <v>85</v>
      </c>
      <c r="AV430" s="13" t="s">
        <v>85</v>
      </c>
      <c r="AW430" s="13" t="s">
        <v>32</v>
      </c>
      <c r="AX430" s="13" t="s">
        <v>76</v>
      </c>
      <c r="AY430" s="245" t="s">
        <v>144</v>
      </c>
    </row>
    <row r="431" spans="1:51" s="13" customFormat="1" ht="12">
      <c r="A431" s="13"/>
      <c r="B431" s="234"/>
      <c r="C431" s="235"/>
      <c r="D431" s="236" t="s">
        <v>152</v>
      </c>
      <c r="E431" s="237" t="s">
        <v>1</v>
      </c>
      <c r="F431" s="238" t="s">
        <v>247</v>
      </c>
      <c r="G431" s="235"/>
      <c r="H431" s="239">
        <v>3.4</v>
      </c>
      <c r="I431" s="240"/>
      <c r="J431" s="235"/>
      <c r="K431" s="235"/>
      <c r="L431" s="241"/>
      <c r="M431" s="242"/>
      <c r="N431" s="243"/>
      <c r="O431" s="243"/>
      <c r="P431" s="243"/>
      <c r="Q431" s="243"/>
      <c r="R431" s="243"/>
      <c r="S431" s="243"/>
      <c r="T431" s="24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5" t="s">
        <v>152</v>
      </c>
      <c r="AU431" s="245" t="s">
        <v>85</v>
      </c>
      <c r="AV431" s="13" t="s">
        <v>85</v>
      </c>
      <c r="AW431" s="13" t="s">
        <v>32</v>
      </c>
      <c r="AX431" s="13" t="s">
        <v>76</v>
      </c>
      <c r="AY431" s="245" t="s">
        <v>144</v>
      </c>
    </row>
    <row r="432" spans="1:51" s="13" customFormat="1" ht="12">
      <c r="A432" s="13"/>
      <c r="B432" s="234"/>
      <c r="C432" s="235"/>
      <c r="D432" s="236" t="s">
        <v>152</v>
      </c>
      <c r="E432" s="237" t="s">
        <v>1</v>
      </c>
      <c r="F432" s="238" t="s">
        <v>248</v>
      </c>
      <c r="G432" s="235"/>
      <c r="H432" s="239">
        <v>16.5</v>
      </c>
      <c r="I432" s="240"/>
      <c r="J432" s="235"/>
      <c r="K432" s="235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152</v>
      </c>
      <c r="AU432" s="245" t="s">
        <v>85</v>
      </c>
      <c r="AV432" s="13" t="s">
        <v>85</v>
      </c>
      <c r="AW432" s="13" t="s">
        <v>32</v>
      </c>
      <c r="AX432" s="13" t="s">
        <v>76</v>
      </c>
      <c r="AY432" s="245" t="s">
        <v>144</v>
      </c>
    </row>
    <row r="433" spans="1:51" s="13" customFormat="1" ht="12">
      <c r="A433" s="13"/>
      <c r="B433" s="234"/>
      <c r="C433" s="235"/>
      <c r="D433" s="236" t="s">
        <v>152</v>
      </c>
      <c r="E433" s="237" t="s">
        <v>1</v>
      </c>
      <c r="F433" s="238" t="s">
        <v>249</v>
      </c>
      <c r="G433" s="235"/>
      <c r="H433" s="239">
        <v>21.2</v>
      </c>
      <c r="I433" s="240"/>
      <c r="J433" s="235"/>
      <c r="K433" s="235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152</v>
      </c>
      <c r="AU433" s="245" t="s">
        <v>85</v>
      </c>
      <c r="AV433" s="13" t="s">
        <v>85</v>
      </c>
      <c r="AW433" s="13" t="s">
        <v>32</v>
      </c>
      <c r="AX433" s="13" t="s">
        <v>76</v>
      </c>
      <c r="AY433" s="245" t="s">
        <v>144</v>
      </c>
    </row>
    <row r="434" spans="1:51" s="13" customFormat="1" ht="12">
      <c r="A434" s="13"/>
      <c r="B434" s="234"/>
      <c r="C434" s="235"/>
      <c r="D434" s="236" t="s">
        <v>152</v>
      </c>
      <c r="E434" s="237" t="s">
        <v>1</v>
      </c>
      <c r="F434" s="238" t="s">
        <v>250</v>
      </c>
      <c r="G434" s="235"/>
      <c r="H434" s="239">
        <v>6</v>
      </c>
      <c r="I434" s="240"/>
      <c r="J434" s="235"/>
      <c r="K434" s="235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152</v>
      </c>
      <c r="AU434" s="245" t="s">
        <v>85</v>
      </c>
      <c r="AV434" s="13" t="s">
        <v>85</v>
      </c>
      <c r="AW434" s="13" t="s">
        <v>32</v>
      </c>
      <c r="AX434" s="13" t="s">
        <v>76</v>
      </c>
      <c r="AY434" s="245" t="s">
        <v>144</v>
      </c>
    </row>
    <row r="435" spans="1:51" s="13" customFormat="1" ht="12">
      <c r="A435" s="13"/>
      <c r="B435" s="234"/>
      <c r="C435" s="235"/>
      <c r="D435" s="236" t="s">
        <v>152</v>
      </c>
      <c r="E435" s="237" t="s">
        <v>1</v>
      </c>
      <c r="F435" s="238" t="s">
        <v>251</v>
      </c>
      <c r="G435" s="235"/>
      <c r="H435" s="239">
        <v>18</v>
      </c>
      <c r="I435" s="240"/>
      <c r="J435" s="235"/>
      <c r="K435" s="235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152</v>
      </c>
      <c r="AU435" s="245" t="s">
        <v>85</v>
      </c>
      <c r="AV435" s="13" t="s">
        <v>85</v>
      </c>
      <c r="AW435" s="13" t="s">
        <v>32</v>
      </c>
      <c r="AX435" s="13" t="s">
        <v>76</v>
      </c>
      <c r="AY435" s="245" t="s">
        <v>144</v>
      </c>
    </row>
    <row r="436" spans="1:51" s="13" customFormat="1" ht="12">
      <c r="A436" s="13"/>
      <c r="B436" s="234"/>
      <c r="C436" s="235"/>
      <c r="D436" s="236" t="s">
        <v>152</v>
      </c>
      <c r="E436" s="237" t="s">
        <v>1</v>
      </c>
      <c r="F436" s="238" t="s">
        <v>252</v>
      </c>
      <c r="G436" s="235"/>
      <c r="H436" s="239">
        <v>16.6</v>
      </c>
      <c r="I436" s="240"/>
      <c r="J436" s="235"/>
      <c r="K436" s="235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152</v>
      </c>
      <c r="AU436" s="245" t="s">
        <v>85</v>
      </c>
      <c r="AV436" s="13" t="s">
        <v>85</v>
      </c>
      <c r="AW436" s="13" t="s">
        <v>32</v>
      </c>
      <c r="AX436" s="13" t="s">
        <v>76</v>
      </c>
      <c r="AY436" s="245" t="s">
        <v>144</v>
      </c>
    </row>
    <row r="437" spans="1:51" s="13" customFormat="1" ht="12">
      <c r="A437" s="13"/>
      <c r="B437" s="234"/>
      <c r="C437" s="235"/>
      <c r="D437" s="236" t="s">
        <v>152</v>
      </c>
      <c r="E437" s="237" t="s">
        <v>1</v>
      </c>
      <c r="F437" s="238" t="s">
        <v>253</v>
      </c>
      <c r="G437" s="235"/>
      <c r="H437" s="239">
        <v>26.8</v>
      </c>
      <c r="I437" s="240"/>
      <c r="J437" s="235"/>
      <c r="K437" s="235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152</v>
      </c>
      <c r="AU437" s="245" t="s">
        <v>85</v>
      </c>
      <c r="AV437" s="13" t="s">
        <v>85</v>
      </c>
      <c r="AW437" s="13" t="s">
        <v>32</v>
      </c>
      <c r="AX437" s="13" t="s">
        <v>76</v>
      </c>
      <c r="AY437" s="245" t="s">
        <v>144</v>
      </c>
    </row>
    <row r="438" spans="1:51" s="13" customFormat="1" ht="12">
      <c r="A438" s="13"/>
      <c r="B438" s="234"/>
      <c r="C438" s="235"/>
      <c r="D438" s="236" t="s">
        <v>152</v>
      </c>
      <c r="E438" s="237" t="s">
        <v>1</v>
      </c>
      <c r="F438" s="238" t="s">
        <v>254</v>
      </c>
      <c r="G438" s="235"/>
      <c r="H438" s="239">
        <v>18.9</v>
      </c>
      <c r="I438" s="240"/>
      <c r="J438" s="235"/>
      <c r="K438" s="235"/>
      <c r="L438" s="241"/>
      <c r="M438" s="242"/>
      <c r="N438" s="243"/>
      <c r="O438" s="243"/>
      <c r="P438" s="243"/>
      <c r="Q438" s="243"/>
      <c r="R438" s="243"/>
      <c r="S438" s="243"/>
      <c r="T438" s="24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5" t="s">
        <v>152</v>
      </c>
      <c r="AU438" s="245" t="s">
        <v>85</v>
      </c>
      <c r="AV438" s="13" t="s">
        <v>85</v>
      </c>
      <c r="AW438" s="13" t="s">
        <v>32</v>
      </c>
      <c r="AX438" s="13" t="s">
        <v>76</v>
      </c>
      <c r="AY438" s="245" t="s">
        <v>144</v>
      </c>
    </row>
    <row r="439" spans="1:51" s="13" customFormat="1" ht="12">
      <c r="A439" s="13"/>
      <c r="B439" s="234"/>
      <c r="C439" s="235"/>
      <c r="D439" s="236" t="s">
        <v>152</v>
      </c>
      <c r="E439" s="237" t="s">
        <v>1</v>
      </c>
      <c r="F439" s="238" t="s">
        <v>255</v>
      </c>
      <c r="G439" s="235"/>
      <c r="H439" s="239">
        <v>5.8</v>
      </c>
      <c r="I439" s="240"/>
      <c r="J439" s="235"/>
      <c r="K439" s="235"/>
      <c r="L439" s="241"/>
      <c r="M439" s="242"/>
      <c r="N439" s="243"/>
      <c r="O439" s="243"/>
      <c r="P439" s="243"/>
      <c r="Q439" s="243"/>
      <c r="R439" s="243"/>
      <c r="S439" s="243"/>
      <c r="T439" s="24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5" t="s">
        <v>152</v>
      </c>
      <c r="AU439" s="245" t="s">
        <v>85</v>
      </c>
      <c r="AV439" s="13" t="s">
        <v>85</v>
      </c>
      <c r="AW439" s="13" t="s">
        <v>32</v>
      </c>
      <c r="AX439" s="13" t="s">
        <v>76</v>
      </c>
      <c r="AY439" s="245" t="s">
        <v>144</v>
      </c>
    </row>
    <row r="440" spans="1:51" s="13" customFormat="1" ht="12">
      <c r="A440" s="13"/>
      <c r="B440" s="234"/>
      <c r="C440" s="235"/>
      <c r="D440" s="236" t="s">
        <v>152</v>
      </c>
      <c r="E440" s="237" t="s">
        <v>1</v>
      </c>
      <c r="F440" s="238" t="s">
        <v>256</v>
      </c>
      <c r="G440" s="235"/>
      <c r="H440" s="239">
        <v>5.8</v>
      </c>
      <c r="I440" s="240"/>
      <c r="J440" s="235"/>
      <c r="K440" s="235"/>
      <c r="L440" s="241"/>
      <c r="M440" s="242"/>
      <c r="N440" s="243"/>
      <c r="O440" s="243"/>
      <c r="P440" s="243"/>
      <c r="Q440" s="243"/>
      <c r="R440" s="243"/>
      <c r="S440" s="243"/>
      <c r="T440" s="24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5" t="s">
        <v>152</v>
      </c>
      <c r="AU440" s="245" t="s">
        <v>85</v>
      </c>
      <c r="AV440" s="13" t="s">
        <v>85</v>
      </c>
      <c r="AW440" s="13" t="s">
        <v>32</v>
      </c>
      <c r="AX440" s="13" t="s">
        <v>76</v>
      </c>
      <c r="AY440" s="245" t="s">
        <v>144</v>
      </c>
    </row>
    <row r="441" spans="1:51" s="13" customFormat="1" ht="12">
      <c r="A441" s="13"/>
      <c r="B441" s="234"/>
      <c r="C441" s="235"/>
      <c r="D441" s="236" t="s">
        <v>152</v>
      </c>
      <c r="E441" s="237" t="s">
        <v>1</v>
      </c>
      <c r="F441" s="238" t="s">
        <v>257</v>
      </c>
      <c r="G441" s="235"/>
      <c r="H441" s="239">
        <v>5.8</v>
      </c>
      <c r="I441" s="240"/>
      <c r="J441" s="235"/>
      <c r="K441" s="235"/>
      <c r="L441" s="241"/>
      <c r="M441" s="242"/>
      <c r="N441" s="243"/>
      <c r="O441" s="243"/>
      <c r="P441" s="243"/>
      <c r="Q441" s="243"/>
      <c r="R441" s="243"/>
      <c r="S441" s="243"/>
      <c r="T441" s="24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5" t="s">
        <v>152</v>
      </c>
      <c r="AU441" s="245" t="s">
        <v>85</v>
      </c>
      <c r="AV441" s="13" t="s">
        <v>85</v>
      </c>
      <c r="AW441" s="13" t="s">
        <v>32</v>
      </c>
      <c r="AX441" s="13" t="s">
        <v>76</v>
      </c>
      <c r="AY441" s="245" t="s">
        <v>144</v>
      </c>
    </row>
    <row r="442" spans="1:51" s="13" customFormat="1" ht="12">
      <c r="A442" s="13"/>
      <c r="B442" s="234"/>
      <c r="C442" s="235"/>
      <c r="D442" s="236" t="s">
        <v>152</v>
      </c>
      <c r="E442" s="237" t="s">
        <v>1</v>
      </c>
      <c r="F442" s="238" t="s">
        <v>258</v>
      </c>
      <c r="G442" s="235"/>
      <c r="H442" s="239">
        <v>6</v>
      </c>
      <c r="I442" s="240"/>
      <c r="J442" s="235"/>
      <c r="K442" s="235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152</v>
      </c>
      <c r="AU442" s="245" t="s">
        <v>85</v>
      </c>
      <c r="AV442" s="13" t="s">
        <v>85</v>
      </c>
      <c r="AW442" s="13" t="s">
        <v>32</v>
      </c>
      <c r="AX442" s="13" t="s">
        <v>76</v>
      </c>
      <c r="AY442" s="245" t="s">
        <v>144</v>
      </c>
    </row>
    <row r="443" spans="1:51" s="13" customFormat="1" ht="12">
      <c r="A443" s="13"/>
      <c r="B443" s="234"/>
      <c r="C443" s="235"/>
      <c r="D443" s="236" t="s">
        <v>152</v>
      </c>
      <c r="E443" s="237" t="s">
        <v>1</v>
      </c>
      <c r="F443" s="238" t="s">
        <v>259</v>
      </c>
      <c r="G443" s="235"/>
      <c r="H443" s="239">
        <v>6.4</v>
      </c>
      <c r="I443" s="240"/>
      <c r="J443" s="235"/>
      <c r="K443" s="235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152</v>
      </c>
      <c r="AU443" s="245" t="s">
        <v>85</v>
      </c>
      <c r="AV443" s="13" t="s">
        <v>85</v>
      </c>
      <c r="AW443" s="13" t="s">
        <v>32</v>
      </c>
      <c r="AX443" s="13" t="s">
        <v>76</v>
      </c>
      <c r="AY443" s="245" t="s">
        <v>144</v>
      </c>
    </row>
    <row r="444" spans="1:51" s="13" customFormat="1" ht="12">
      <c r="A444" s="13"/>
      <c r="B444" s="234"/>
      <c r="C444" s="235"/>
      <c r="D444" s="236" t="s">
        <v>152</v>
      </c>
      <c r="E444" s="237" t="s">
        <v>1</v>
      </c>
      <c r="F444" s="238" t="s">
        <v>374</v>
      </c>
      <c r="G444" s="235"/>
      <c r="H444" s="239">
        <v>28.5</v>
      </c>
      <c r="I444" s="240"/>
      <c r="J444" s="235"/>
      <c r="K444" s="235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152</v>
      </c>
      <c r="AU444" s="245" t="s">
        <v>85</v>
      </c>
      <c r="AV444" s="13" t="s">
        <v>85</v>
      </c>
      <c r="AW444" s="13" t="s">
        <v>32</v>
      </c>
      <c r="AX444" s="13" t="s">
        <v>76</v>
      </c>
      <c r="AY444" s="245" t="s">
        <v>144</v>
      </c>
    </row>
    <row r="445" spans="1:51" s="13" customFormat="1" ht="12">
      <c r="A445" s="13"/>
      <c r="B445" s="234"/>
      <c r="C445" s="235"/>
      <c r="D445" s="236" t="s">
        <v>152</v>
      </c>
      <c r="E445" s="237" t="s">
        <v>1</v>
      </c>
      <c r="F445" s="238" t="s">
        <v>375</v>
      </c>
      <c r="G445" s="235"/>
      <c r="H445" s="239">
        <v>7.8</v>
      </c>
      <c r="I445" s="240"/>
      <c r="J445" s="235"/>
      <c r="K445" s="235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152</v>
      </c>
      <c r="AU445" s="245" t="s">
        <v>85</v>
      </c>
      <c r="AV445" s="13" t="s">
        <v>85</v>
      </c>
      <c r="AW445" s="13" t="s">
        <v>32</v>
      </c>
      <c r="AX445" s="13" t="s">
        <v>76</v>
      </c>
      <c r="AY445" s="245" t="s">
        <v>144</v>
      </c>
    </row>
    <row r="446" spans="1:51" s="13" customFormat="1" ht="12">
      <c r="A446" s="13"/>
      <c r="B446" s="234"/>
      <c r="C446" s="235"/>
      <c r="D446" s="236" t="s">
        <v>152</v>
      </c>
      <c r="E446" s="237" t="s">
        <v>1</v>
      </c>
      <c r="F446" s="238" t="s">
        <v>376</v>
      </c>
      <c r="G446" s="235"/>
      <c r="H446" s="239">
        <v>3.6</v>
      </c>
      <c r="I446" s="240"/>
      <c r="J446" s="235"/>
      <c r="K446" s="235"/>
      <c r="L446" s="241"/>
      <c r="M446" s="242"/>
      <c r="N446" s="243"/>
      <c r="O446" s="243"/>
      <c r="P446" s="243"/>
      <c r="Q446" s="243"/>
      <c r="R446" s="243"/>
      <c r="S446" s="243"/>
      <c r="T446" s="24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5" t="s">
        <v>152</v>
      </c>
      <c r="AU446" s="245" t="s">
        <v>85</v>
      </c>
      <c r="AV446" s="13" t="s">
        <v>85</v>
      </c>
      <c r="AW446" s="13" t="s">
        <v>32</v>
      </c>
      <c r="AX446" s="13" t="s">
        <v>76</v>
      </c>
      <c r="AY446" s="245" t="s">
        <v>144</v>
      </c>
    </row>
    <row r="447" spans="1:51" s="13" customFormat="1" ht="12">
      <c r="A447" s="13"/>
      <c r="B447" s="234"/>
      <c r="C447" s="235"/>
      <c r="D447" s="236" t="s">
        <v>152</v>
      </c>
      <c r="E447" s="237" t="s">
        <v>1</v>
      </c>
      <c r="F447" s="238" t="s">
        <v>446</v>
      </c>
      <c r="G447" s="235"/>
      <c r="H447" s="239">
        <v>-38.115</v>
      </c>
      <c r="I447" s="240"/>
      <c r="J447" s="235"/>
      <c r="K447" s="235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152</v>
      </c>
      <c r="AU447" s="245" t="s">
        <v>85</v>
      </c>
      <c r="AV447" s="13" t="s">
        <v>85</v>
      </c>
      <c r="AW447" s="13" t="s">
        <v>32</v>
      </c>
      <c r="AX447" s="13" t="s">
        <v>76</v>
      </c>
      <c r="AY447" s="245" t="s">
        <v>144</v>
      </c>
    </row>
    <row r="448" spans="1:51" s="16" customFormat="1" ht="12">
      <c r="A448" s="16"/>
      <c r="B448" s="267"/>
      <c r="C448" s="268"/>
      <c r="D448" s="236" t="s">
        <v>152</v>
      </c>
      <c r="E448" s="269" t="s">
        <v>1</v>
      </c>
      <c r="F448" s="270" t="s">
        <v>269</v>
      </c>
      <c r="G448" s="268"/>
      <c r="H448" s="271">
        <v>222.98500000000007</v>
      </c>
      <c r="I448" s="272"/>
      <c r="J448" s="268"/>
      <c r="K448" s="268"/>
      <c r="L448" s="273"/>
      <c r="M448" s="274"/>
      <c r="N448" s="275"/>
      <c r="O448" s="275"/>
      <c r="P448" s="275"/>
      <c r="Q448" s="275"/>
      <c r="R448" s="275"/>
      <c r="S448" s="275"/>
      <c r="T448" s="27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77" t="s">
        <v>152</v>
      </c>
      <c r="AU448" s="277" t="s">
        <v>85</v>
      </c>
      <c r="AV448" s="16" t="s">
        <v>162</v>
      </c>
      <c r="AW448" s="16" t="s">
        <v>32</v>
      </c>
      <c r="AX448" s="16" t="s">
        <v>76</v>
      </c>
      <c r="AY448" s="277" t="s">
        <v>144</v>
      </c>
    </row>
    <row r="449" spans="1:51" s="14" customFormat="1" ht="12">
      <c r="A449" s="14"/>
      <c r="B449" s="246"/>
      <c r="C449" s="247"/>
      <c r="D449" s="236" t="s">
        <v>152</v>
      </c>
      <c r="E449" s="248" t="s">
        <v>1</v>
      </c>
      <c r="F449" s="249" t="s">
        <v>156</v>
      </c>
      <c r="G449" s="247"/>
      <c r="H449" s="250">
        <v>222.98500000000007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152</v>
      </c>
      <c r="AU449" s="256" t="s">
        <v>85</v>
      </c>
      <c r="AV449" s="14" t="s">
        <v>150</v>
      </c>
      <c r="AW449" s="14" t="s">
        <v>32</v>
      </c>
      <c r="AX449" s="14" t="s">
        <v>83</v>
      </c>
      <c r="AY449" s="256" t="s">
        <v>144</v>
      </c>
    </row>
    <row r="450" spans="1:51" s="13" customFormat="1" ht="12">
      <c r="A450" s="13"/>
      <c r="B450" s="234"/>
      <c r="C450" s="235"/>
      <c r="D450" s="236" t="s">
        <v>152</v>
      </c>
      <c r="E450" s="235"/>
      <c r="F450" s="238" t="s">
        <v>447</v>
      </c>
      <c r="G450" s="235"/>
      <c r="H450" s="239">
        <v>234.134</v>
      </c>
      <c r="I450" s="240"/>
      <c r="J450" s="235"/>
      <c r="K450" s="235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152</v>
      </c>
      <c r="AU450" s="245" t="s">
        <v>85</v>
      </c>
      <c r="AV450" s="13" t="s">
        <v>85</v>
      </c>
      <c r="AW450" s="13" t="s">
        <v>4</v>
      </c>
      <c r="AX450" s="13" t="s">
        <v>83</v>
      </c>
      <c r="AY450" s="245" t="s">
        <v>144</v>
      </c>
    </row>
    <row r="451" spans="1:65" s="2" customFormat="1" ht="21.75" customHeight="1">
      <c r="A451" s="39"/>
      <c r="B451" s="40"/>
      <c r="C451" s="278" t="s">
        <v>448</v>
      </c>
      <c r="D451" s="278" t="s">
        <v>272</v>
      </c>
      <c r="E451" s="279" t="s">
        <v>449</v>
      </c>
      <c r="F451" s="280" t="s">
        <v>450</v>
      </c>
      <c r="G451" s="281" t="s">
        <v>238</v>
      </c>
      <c r="H451" s="282">
        <v>182.327</v>
      </c>
      <c r="I451" s="283"/>
      <c r="J451" s="284">
        <f>ROUND(I451*H451,2)</f>
        <v>0</v>
      </c>
      <c r="K451" s="285"/>
      <c r="L451" s="286"/>
      <c r="M451" s="287" t="s">
        <v>1</v>
      </c>
      <c r="N451" s="288" t="s">
        <v>41</v>
      </c>
      <c r="O451" s="92"/>
      <c r="P451" s="230">
        <f>O451*H451</f>
        <v>0</v>
      </c>
      <c r="Q451" s="230">
        <v>0.0003</v>
      </c>
      <c r="R451" s="230">
        <f>Q451*H451</f>
        <v>0.05469809999999999</v>
      </c>
      <c r="S451" s="230">
        <v>0</v>
      </c>
      <c r="T451" s="231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2" t="s">
        <v>188</v>
      </c>
      <c r="AT451" s="232" t="s">
        <v>272</v>
      </c>
      <c r="AU451" s="232" t="s">
        <v>85</v>
      </c>
      <c r="AY451" s="18" t="s">
        <v>144</v>
      </c>
      <c r="BE451" s="233">
        <f>IF(N451="základní",J451,0)</f>
        <v>0</v>
      </c>
      <c r="BF451" s="233">
        <f>IF(N451="snížená",J451,0)</f>
        <v>0</v>
      </c>
      <c r="BG451" s="233">
        <f>IF(N451="zákl. přenesená",J451,0)</f>
        <v>0</v>
      </c>
      <c r="BH451" s="233">
        <f>IF(N451="sníž. přenesená",J451,0)</f>
        <v>0</v>
      </c>
      <c r="BI451" s="233">
        <f>IF(N451="nulová",J451,0)</f>
        <v>0</v>
      </c>
      <c r="BJ451" s="18" t="s">
        <v>83</v>
      </c>
      <c r="BK451" s="233">
        <f>ROUND(I451*H451,2)</f>
        <v>0</v>
      </c>
      <c r="BL451" s="18" t="s">
        <v>150</v>
      </c>
      <c r="BM451" s="232" t="s">
        <v>451</v>
      </c>
    </row>
    <row r="452" spans="1:51" s="15" customFormat="1" ht="12">
      <c r="A452" s="15"/>
      <c r="B452" s="257"/>
      <c r="C452" s="258"/>
      <c r="D452" s="236" t="s">
        <v>152</v>
      </c>
      <c r="E452" s="259" t="s">
        <v>1</v>
      </c>
      <c r="F452" s="260" t="s">
        <v>408</v>
      </c>
      <c r="G452" s="258"/>
      <c r="H452" s="259" t="s">
        <v>1</v>
      </c>
      <c r="I452" s="261"/>
      <c r="J452" s="258"/>
      <c r="K452" s="258"/>
      <c r="L452" s="262"/>
      <c r="M452" s="263"/>
      <c r="N452" s="264"/>
      <c r="O452" s="264"/>
      <c r="P452" s="264"/>
      <c r="Q452" s="264"/>
      <c r="R452" s="264"/>
      <c r="S452" s="264"/>
      <c r="T452" s="26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6" t="s">
        <v>152</v>
      </c>
      <c r="AU452" s="266" t="s">
        <v>85</v>
      </c>
      <c r="AV452" s="15" t="s">
        <v>83</v>
      </c>
      <c r="AW452" s="15" t="s">
        <v>32</v>
      </c>
      <c r="AX452" s="15" t="s">
        <v>76</v>
      </c>
      <c r="AY452" s="266" t="s">
        <v>144</v>
      </c>
    </row>
    <row r="453" spans="1:51" s="13" customFormat="1" ht="12">
      <c r="A453" s="13"/>
      <c r="B453" s="234"/>
      <c r="C453" s="235"/>
      <c r="D453" s="236" t="s">
        <v>152</v>
      </c>
      <c r="E453" s="237" t="s">
        <v>1</v>
      </c>
      <c r="F453" s="238" t="s">
        <v>409</v>
      </c>
      <c r="G453" s="235"/>
      <c r="H453" s="239">
        <v>4.5</v>
      </c>
      <c r="I453" s="240"/>
      <c r="J453" s="235"/>
      <c r="K453" s="235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152</v>
      </c>
      <c r="AU453" s="245" t="s">
        <v>85</v>
      </c>
      <c r="AV453" s="13" t="s">
        <v>85</v>
      </c>
      <c r="AW453" s="13" t="s">
        <v>32</v>
      </c>
      <c r="AX453" s="13" t="s">
        <v>76</v>
      </c>
      <c r="AY453" s="245" t="s">
        <v>144</v>
      </c>
    </row>
    <row r="454" spans="1:51" s="13" customFormat="1" ht="12">
      <c r="A454" s="13"/>
      <c r="B454" s="234"/>
      <c r="C454" s="235"/>
      <c r="D454" s="236" t="s">
        <v>152</v>
      </c>
      <c r="E454" s="237" t="s">
        <v>1</v>
      </c>
      <c r="F454" s="238" t="s">
        <v>410</v>
      </c>
      <c r="G454" s="235"/>
      <c r="H454" s="239">
        <v>1.8</v>
      </c>
      <c r="I454" s="240"/>
      <c r="J454" s="235"/>
      <c r="K454" s="235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152</v>
      </c>
      <c r="AU454" s="245" t="s">
        <v>85</v>
      </c>
      <c r="AV454" s="13" t="s">
        <v>85</v>
      </c>
      <c r="AW454" s="13" t="s">
        <v>32</v>
      </c>
      <c r="AX454" s="13" t="s">
        <v>76</v>
      </c>
      <c r="AY454" s="245" t="s">
        <v>144</v>
      </c>
    </row>
    <row r="455" spans="1:51" s="13" customFormat="1" ht="12">
      <c r="A455" s="13"/>
      <c r="B455" s="234"/>
      <c r="C455" s="235"/>
      <c r="D455" s="236" t="s">
        <v>152</v>
      </c>
      <c r="E455" s="237" t="s">
        <v>1</v>
      </c>
      <c r="F455" s="238" t="s">
        <v>411</v>
      </c>
      <c r="G455" s="235"/>
      <c r="H455" s="239">
        <v>0.6</v>
      </c>
      <c r="I455" s="240"/>
      <c r="J455" s="235"/>
      <c r="K455" s="235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152</v>
      </c>
      <c r="AU455" s="245" t="s">
        <v>85</v>
      </c>
      <c r="AV455" s="13" t="s">
        <v>85</v>
      </c>
      <c r="AW455" s="13" t="s">
        <v>32</v>
      </c>
      <c r="AX455" s="13" t="s">
        <v>76</v>
      </c>
      <c r="AY455" s="245" t="s">
        <v>144</v>
      </c>
    </row>
    <row r="456" spans="1:51" s="13" customFormat="1" ht="12">
      <c r="A456" s="13"/>
      <c r="B456" s="234"/>
      <c r="C456" s="235"/>
      <c r="D456" s="236" t="s">
        <v>152</v>
      </c>
      <c r="E456" s="237" t="s">
        <v>1</v>
      </c>
      <c r="F456" s="238" t="s">
        <v>412</v>
      </c>
      <c r="G456" s="235"/>
      <c r="H456" s="239">
        <v>3.6</v>
      </c>
      <c r="I456" s="240"/>
      <c r="J456" s="235"/>
      <c r="K456" s="235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152</v>
      </c>
      <c r="AU456" s="245" t="s">
        <v>85</v>
      </c>
      <c r="AV456" s="13" t="s">
        <v>85</v>
      </c>
      <c r="AW456" s="13" t="s">
        <v>32</v>
      </c>
      <c r="AX456" s="13" t="s">
        <v>76</v>
      </c>
      <c r="AY456" s="245" t="s">
        <v>144</v>
      </c>
    </row>
    <row r="457" spans="1:51" s="13" customFormat="1" ht="12">
      <c r="A457" s="13"/>
      <c r="B457" s="234"/>
      <c r="C457" s="235"/>
      <c r="D457" s="236" t="s">
        <v>152</v>
      </c>
      <c r="E457" s="237" t="s">
        <v>1</v>
      </c>
      <c r="F457" s="238" t="s">
        <v>413</v>
      </c>
      <c r="G457" s="235"/>
      <c r="H457" s="239">
        <v>6</v>
      </c>
      <c r="I457" s="240"/>
      <c r="J457" s="235"/>
      <c r="K457" s="235"/>
      <c r="L457" s="241"/>
      <c r="M457" s="242"/>
      <c r="N457" s="243"/>
      <c r="O457" s="243"/>
      <c r="P457" s="243"/>
      <c r="Q457" s="243"/>
      <c r="R457" s="243"/>
      <c r="S457" s="243"/>
      <c r="T457" s="24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5" t="s">
        <v>152</v>
      </c>
      <c r="AU457" s="245" t="s">
        <v>85</v>
      </c>
      <c r="AV457" s="13" t="s">
        <v>85</v>
      </c>
      <c r="AW457" s="13" t="s">
        <v>32</v>
      </c>
      <c r="AX457" s="13" t="s">
        <v>76</v>
      </c>
      <c r="AY457" s="245" t="s">
        <v>144</v>
      </c>
    </row>
    <row r="458" spans="1:51" s="13" customFormat="1" ht="12">
      <c r="A458" s="13"/>
      <c r="B458" s="234"/>
      <c r="C458" s="235"/>
      <c r="D458" s="236" t="s">
        <v>152</v>
      </c>
      <c r="E458" s="237" t="s">
        <v>1</v>
      </c>
      <c r="F458" s="238" t="s">
        <v>414</v>
      </c>
      <c r="G458" s="235"/>
      <c r="H458" s="239">
        <v>2.4</v>
      </c>
      <c r="I458" s="240"/>
      <c r="J458" s="235"/>
      <c r="K458" s="235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152</v>
      </c>
      <c r="AU458" s="245" t="s">
        <v>85</v>
      </c>
      <c r="AV458" s="13" t="s">
        <v>85</v>
      </c>
      <c r="AW458" s="13" t="s">
        <v>32</v>
      </c>
      <c r="AX458" s="13" t="s">
        <v>76</v>
      </c>
      <c r="AY458" s="245" t="s">
        <v>144</v>
      </c>
    </row>
    <row r="459" spans="1:51" s="13" customFormat="1" ht="12">
      <c r="A459" s="13"/>
      <c r="B459" s="234"/>
      <c r="C459" s="235"/>
      <c r="D459" s="236" t="s">
        <v>152</v>
      </c>
      <c r="E459" s="237" t="s">
        <v>1</v>
      </c>
      <c r="F459" s="238" t="s">
        <v>415</v>
      </c>
      <c r="G459" s="235"/>
      <c r="H459" s="239">
        <v>1.9</v>
      </c>
      <c r="I459" s="240"/>
      <c r="J459" s="235"/>
      <c r="K459" s="235"/>
      <c r="L459" s="241"/>
      <c r="M459" s="242"/>
      <c r="N459" s="243"/>
      <c r="O459" s="243"/>
      <c r="P459" s="243"/>
      <c r="Q459" s="243"/>
      <c r="R459" s="243"/>
      <c r="S459" s="243"/>
      <c r="T459" s="24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5" t="s">
        <v>152</v>
      </c>
      <c r="AU459" s="245" t="s">
        <v>85</v>
      </c>
      <c r="AV459" s="13" t="s">
        <v>85</v>
      </c>
      <c r="AW459" s="13" t="s">
        <v>32</v>
      </c>
      <c r="AX459" s="13" t="s">
        <v>76</v>
      </c>
      <c r="AY459" s="245" t="s">
        <v>144</v>
      </c>
    </row>
    <row r="460" spans="1:51" s="13" customFormat="1" ht="12">
      <c r="A460" s="13"/>
      <c r="B460" s="234"/>
      <c r="C460" s="235"/>
      <c r="D460" s="236" t="s">
        <v>152</v>
      </c>
      <c r="E460" s="237" t="s">
        <v>1</v>
      </c>
      <c r="F460" s="238" t="s">
        <v>416</v>
      </c>
      <c r="G460" s="235"/>
      <c r="H460" s="239">
        <v>1</v>
      </c>
      <c r="I460" s="240"/>
      <c r="J460" s="235"/>
      <c r="K460" s="235"/>
      <c r="L460" s="241"/>
      <c r="M460" s="242"/>
      <c r="N460" s="243"/>
      <c r="O460" s="243"/>
      <c r="P460" s="243"/>
      <c r="Q460" s="243"/>
      <c r="R460" s="243"/>
      <c r="S460" s="243"/>
      <c r="T460" s="24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5" t="s">
        <v>152</v>
      </c>
      <c r="AU460" s="245" t="s">
        <v>85</v>
      </c>
      <c r="AV460" s="13" t="s">
        <v>85</v>
      </c>
      <c r="AW460" s="13" t="s">
        <v>32</v>
      </c>
      <c r="AX460" s="13" t="s">
        <v>76</v>
      </c>
      <c r="AY460" s="245" t="s">
        <v>144</v>
      </c>
    </row>
    <row r="461" spans="1:51" s="13" customFormat="1" ht="12">
      <c r="A461" s="13"/>
      <c r="B461" s="234"/>
      <c r="C461" s="235"/>
      <c r="D461" s="236" t="s">
        <v>152</v>
      </c>
      <c r="E461" s="237" t="s">
        <v>1</v>
      </c>
      <c r="F461" s="238" t="s">
        <v>417</v>
      </c>
      <c r="G461" s="235"/>
      <c r="H461" s="239">
        <v>4.5</v>
      </c>
      <c r="I461" s="240"/>
      <c r="J461" s="235"/>
      <c r="K461" s="235"/>
      <c r="L461" s="241"/>
      <c r="M461" s="242"/>
      <c r="N461" s="243"/>
      <c r="O461" s="243"/>
      <c r="P461" s="243"/>
      <c r="Q461" s="243"/>
      <c r="R461" s="243"/>
      <c r="S461" s="243"/>
      <c r="T461" s="24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5" t="s">
        <v>152</v>
      </c>
      <c r="AU461" s="245" t="s">
        <v>85</v>
      </c>
      <c r="AV461" s="13" t="s">
        <v>85</v>
      </c>
      <c r="AW461" s="13" t="s">
        <v>32</v>
      </c>
      <c r="AX461" s="13" t="s">
        <v>76</v>
      </c>
      <c r="AY461" s="245" t="s">
        <v>144</v>
      </c>
    </row>
    <row r="462" spans="1:51" s="13" customFormat="1" ht="12">
      <c r="A462" s="13"/>
      <c r="B462" s="234"/>
      <c r="C462" s="235"/>
      <c r="D462" s="236" t="s">
        <v>152</v>
      </c>
      <c r="E462" s="237" t="s">
        <v>1</v>
      </c>
      <c r="F462" s="238" t="s">
        <v>418</v>
      </c>
      <c r="G462" s="235"/>
      <c r="H462" s="239">
        <v>7.2</v>
      </c>
      <c r="I462" s="240"/>
      <c r="J462" s="235"/>
      <c r="K462" s="235"/>
      <c r="L462" s="241"/>
      <c r="M462" s="242"/>
      <c r="N462" s="243"/>
      <c r="O462" s="243"/>
      <c r="P462" s="243"/>
      <c r="Q462" s="243"/>
      <c r="R462" s="243"/>
      <c r="S462" s="243"/>
      <c r="T462" s="24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5" t="s">
        <v>152</v>
      </c>
      <c r="AU462" s="245" t="s">
        <v>85</v>
      </c>
      <c r="AV462" s="13" t="s">
        <v>85</v>
      </c>
      <c r="AW462" s="13" t="s">
        <v>32</v>
      </c>
      <c r="AX462" s="13" t="s">
        <v>76</v>
      </c>
      <c r="AY462" s="245" t="s">
        <v>144</v>
      </c>
    </row>
    <row r="463" spans="1:51" s="13" customFormat="1" ht="12">
      <c r="A463" s="13"/>
      <c r="B463" s="234"/>
      <c r="C463" s="235"/>
      <c r="D463" s="236" t="s">
        <v>152</v>
      </c>
      <c r="E463" s="237" t="s">
        <v>1</v>
      </c>
      <c r="F463" s="238" t="s">
        <v>419</v>
      </c>
      <c r="G463" s="235"/>
      <c r="H463" s="239">
        <v>1.8</v>
      </c>
      <c r="I463" s="240"/>
      <c r="J463" s="235"/>
      <c r="K463" s="235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152</v>
      </c>
      <c r="AU463" s="245" t="s">
        <v>85</v>
      </c>
      <c r="AV463" s="13" t="s">
        <v>85</v>
      </c>
      <c r="AW463" s="13" t="s">
        <v>32</v>
      </c>
      <c r="AX463" s="13" t="s">
        <v>76</v>
      </c>
      <c r="AY463" s="245" t="s">
        <v>144</v>
      </c>
    </row>
    <row r="464" spans="1:51" s="13" customFormat="1" ht="12">
      <c r="A464" s="13"/>
      <c r="B464" s="234"/>
      <c r="C464" s="235"/>
      <c r="D464" s="236" t="s">
        <v>152</v>
      </c>
      <c r="E464" s="237" t="s">
        <v>1</v>
      </c>
      <c r="F464" s="238" t="s">
        <v>420</v>
      </c>
      <c r="G464" s="235"/>
      <c r="H464" s="239">
        <v>5.4</v>
      </c>
      <c r="I464" s="240"/>
      <c r="J464" s="235"/>
      <c r="K464" s="235"/>
      <c r="L464" s="241"/>
      <c r="M464" s="242"/>
      <c r="N464" s="243"/>
      <c r="O464" s="243"/>
      <c r="P464" s="243"/>
      <c r="Q464" s="243"/>
      <c r="R464" s="243"/>
      <c r="S464" s="243"/>
      <c r="T464" s="24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5" t="s">
        <v>152</v>
      </c>
      <c r="AU464" s="245" t="s">
        <v>85</v>
      </c>
      <c r="AV464" s="13" t="s">
        <v>85</v>
      </c>
      <c r="AW464" s="13" t="s">
        <v>32</v>
      </c>
      <c r="AX464" s="13" t="s">
        <v>76</v>
      </c>
      <c r="AY464" s="245" t="s">
        <v>144</v>
      </c>
    </row>
    <row r="465" spans="1:51" s="13" customFormat="1" ht="12">
      <c r="A465" s="13"/>
      <c r="B465" s="234"/>
      <c r="C465" s="235"/>
      <c r="D465" s="236" t="s">
        <v>152</v>
      </c>
      <c r="E465" s="237" t="s">
        <v>1</v>
      </c>
      <c r="F465" s="238" t="s">
        <v>421</v>
      </c>
      <c r="G465" s="235"/>
      <c r="H465" s="239">
        <v>7</v>
      </c>
      <c r="I465" s="240"/>
      <c r="J465" s="235"/>
      <c r="K465" s="235"/>
      <c r="L465" s="241"/>
      <c r="M465" s="242"/>
      <c r="N465" s="243"/>
      <c r="O465" s="243"/>
      <c r="P465" s="243"/>
      <c r="Q465" s="243"/>
      <c r="R465" s="243"/>
      <c r="S465" s="243"/>
      <c r="T465" s="24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5" t="s">
        <v>152</v>
      </c>
      <c r="AU465" s="245" t="s">
        <v>85</v>
      </c>
      <c r="AV465" s="13" t="s">
        <v>85</v>
      </c>
      <c r="AW465" s="13" t="s">
        <v>32</v>
      </c>
      <c r="AX465" s="13" t="s">
        <v>76</v>
      </c>
      <c r="AY465" s="245" t="s">
        <v>144</v>
      </c>
    </row>
    <row r="466" spans="1:51" s="13" customFormat="1" ht="12">
      <c r="A466" s="13"/>
      <c r="B466" s="234"/>
      <c r="C466" s="235"/>
      <c r="D466" s="236" t="s">
        <v>152</v>
      </c>
      <c r="E466" s="237" t="s">
        <v>1</v>
      </c>
      <c r="F466" s="238" t="s">
        <v>422</v>
      </c>
      <c r="G466" s="235"/>
      <c r="H466" s="239">
        <v>7.2</v>
      </c>
      <c r="I466" s="240"/>
      <c r="J466" s="235"/>
      <c r="K466" s="235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152</v>
      </c>
      <c r="AU466" s="245" t="s">
        <v>85</v>
      </c>
      <c r="AV466" s="13" t="s">
        <v>85</v>
      </c>
      <c r="AW466" s="13" t="s">
        <v>32</v>
      </c>
      <c r="AX466" s="13" t="s">
        <v>76</v>
      </c>
      <c r="AY466" s="245" t="s">
        <v>144</v>
      </c>
    </row>
    <row r="467" spans="1:51" s="13" customFormat="1" ht="12">
      <c r="A467" s="13"/>
      <c r="B467" s="234"/>
      <c r="C467" s="235"/>
      <c r="D467" s="236" t="s">
        <v>152</v>
      </c>
      <c r="E467" s="237" t="s">
        <v>1</v>
      </c>
      <c r="F467" s="238" t="s">
        <v>423</v>
      </c>
      <c r="G467" s="235"/>
      <c r="H467" s="239">
        <v>6.3</v>
      </c>
      <c r="I467" s="240"/>
      <c r="J467" s="235"/>
      <c r="K467" s="235"/>
      <c r="L467" s="241"/>
      <c r="M467" s="242"/>
      <c r="N467" s="243"/>
      <c r="O467" s="243"/>
      <c r="P467" s="243"/>
      <c r="Q467" s="243"/>
      <c r="R467" s="243"/>
      <c r="S467" s="243"/>
      <c r="T467" s="24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5" t="s">
        <v>152</v>
      </c>
      <c r="AU467" s="245" t="s">
        <v>85</v>
      </c>
      <c r="AV467" s="13" t="s">
        <v>85</v>
      </c>
      <c r="AW467" s="13" t="s">
        <v>32</v>
      </c>
      <c r="AX467" s="13" t="s">
        <v>76</v>
      </c>
      <c r="AY467" s="245" t="s">
        <v>144</v>
      </c>
    </row>
    <row r="468" spans="1:51" s="16" customFormat="1" ht="12">
      <c r="A468" s="16"/>
      <c r="B468" s="267"/>
      <c r="C468" s="268"/>
      <c r="D468" s="236" t="s">
        <v>152</v>
      </c>
      <c r="E468" s="269" t="s">
        <v>1</v>
      </c>
      <c r="F468" s="270" t="s">
        <v>269</v>
      </c>
      <c r="G468" s="268"/>
      <c r="H468" s="271">
        <v>61.199999999999996</v>
      </c>
      <c r="I468" s="272"/>
      <c r="J468" s="268"/>
      <c r="K468" s="268"/>
      <c r="L468" s="273"/>
      <c r="M468" s="274"/>
      <c r="N468" s="275"/>
      <c r="O468" s="275"/>
      <c r="P468" s="275"/>
      <c r="Q468" s="275"/>
      <c r="R468" s="275"/>
      <c r="S468" s="275"/>
      <c r="T468" s="27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T468" s="277" t="s">
        <v>152</v>
      </c>
      <c r="AU468" s="277" t="s">
        <v>85</v>
      </c>
      <c r="AV468" s="16" t="s">
        <v>162</v>
      </c>
      <c r="AW468" s="16" t="s">
        <v>32</v>
      </c>
      <c r="AX468" s="16" t="s">
        <v>76</v>
      </c>
      <c r="AY468" s="277" t="s">
        <v>144</v>
      </c>
    </row>
    <row r="469" spans="1:51" s="13" customFormat="1" ht="12">
      <c r="A469" s="13"/>
      <c r="B469" s="234"/>
      <c r="C469" s="235"/>
      <c r="D469" s="236" t="s">
        <v>152</v>
      </c>
      <c r="E469" s="237" t="s">
        <v>1</v>
      </c>
      <c r="F469" s="238" t="s">
        <v>452</v>
      </c>
      <c r="G469" s="235"/>
      <c r="H469" s="239">
        <v>1.6</v>
      </c>
      <c r="I469" s="240"/>
      <c r="J469" s="235"/>
      <c r="K469" s="235"/>
      <c r="L469" s="241"/>
      <c r="M469" s="242"/>
      <c r="N469" s="243"/>
      <c r="O469" s="243"/>
      <c r="P469" s="243"/>
      <c r="Q469" s="243"/>
      <c r="R469" s="243"/>
      <c r="S469" s="243"/>
      <c r="T469" s="24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5" t="s">
        <v>152</v>
      </c>
      <c r="AU469" s="245" t="s">
        <v>85</v>
      </c>
      <c r="AV469" s="13" t="s">
        <v>85</v>
      </c>
      <c r="AW469" s="13" t="s">
        <v>32</v>
      </c>
      <c r="AX469" s="13" t="s">
        <v>76</v>
      </c>
      <c r="AY469" s="245" t="s">
        <v>144</v>
      </c>
    </row>
    <row r="470" spans="1:51" s="13" customFormat="1" ht="12">
      <c r="A470" s="13"/>
      <c r="B470" s="234"/>
      <c r="C470" s="235"/>
      <c r="D470" s="236" t="s">
        <v>152</v>
      </c>
      <c r="E470" s="237" t="s">
        <v>1</v>
      </c>
      <c r="F470" s="238" t="s">
        <v>453</v>
      </c>
      <c r="G470" s="235"/>
      <c r="H470" s="239">
        <v>1.6</v>
      </c>
      <c r="I470" s="240"/>
      <c r="J470" s="235"/>
      <c r="K470" s="235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152</v>
      </c>
      <c r="AU470" s="245" t="s">
        <v>85</v>
      </c>
      <c r="AV470" s="13" t="s">
        <v>85</v>
      </c>
      <c r="AW470" s="13" t="s">
        <v>32</v>
      </c>
      <c r="AX470" s="13" t="s">
        <v>76</v>
      </c>
      <c r="AY470" s="245" t="s">
        <v>144</v>
      </c>
    </row>
    <row r="471" spans="1:51" s="13" customFormat="1" ht="12">
      <c r="A471" s="13"/>
      <c r="B471" s="234"/>
      <c r="C471" s="235"/>
      <c r="D471" s="236" t="s">
        <v>152</v>
      </c>
      <c r="E471" s="237" t="s">
        <v>1</v>
      </c>
      <c r="F471" s="238" t="s">
        <v>454</v>
      </c>
      <c r="G471" s="235"/>
      <c r="H471" s="239">
        <v>1.6</v>
      </c>
      <c r="I471" s="240"/>
      <c r="J471" s="235"/>
      <c r="K471" s="235"/>
      <c r="L471" s="241"/>
      <c r="M471" s="242"/>
      <c r="N471" s="243"/>
      <c r="O471" s="243"/>
      <c r="P471" s="243"/>
      <c r="Q471" s="243"/>
      <c r="R471" s="243"/>
      <c r="S471" s="243"/>
      <c r="T471" s="24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5" t="s">
        <v>152</v>
      </c>
      <c r="AU471" s="245" t="s">
        <v>85</v>
      </c>
      <c r="AV471" s="13" t="s">
        <v>85</v>
      </c>
      <c r="AW471" s="13" t="s">
        <v>32</v>
      </c>
      <c r="AX471" s="13" t="s">
        <v>76</v>
      </c>
      <c r="AY471" s="245" t="s">
        <v>144</v>
      </c>
    </row>
    <row r="472" spans="1:51" s="13" customFormat="1" ht="12">
      <c r="A472" s="13"/>
      <c r="B472" s="234"/>
      <c r="C472" s="235"/>
      <c r="D472" s="236" t="s">
        <v>152</v>
      </c>
      <c r="E472" s="237" t="s">
        <v>1</v>
      </c>
      <c r="F472" s="238" t="s">
        <v>455</v>
      </c>
      <c r="G472" s="235"/>
      <c r="H472" s="239">
        <v>1.8</v>
      </c>
      <c r="I472" s="240"/>
      <c r="J472" s="235"/>
      <c r="K472" s="235"/>
      <c r="L472" s="241"/>
      <c r="M472" s="242"/>
      <c r="N472" s="243"/>
      <c r="O472" s="243"/>
      <c r="P472" s="243"/>
      <c r="Q472" s="243"/>
      <c r="R472" s="243"/>
      <c r="S472" s="243"/>
      <c r="T472" s="24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5" t="s">
        <v>152</v>
      </c>
      <c r="AU472" s="245" t="s">
        <v>85</v>
      </c>
      <c r="AV472" s="13" t="s">
        <v>85</v>
      </c>
      <c r="AW472" s="13" t="s">
        <v>32</v>
      </c>
      <c r="AX472" s="13" t="s">
        <v>76</v>
      </c>
      <c r="AY472" s="245" t="s">
        <v>144</v>
      </c>
    </row>
    <row r="473" spans="1:51" s="13" customFormat="1" ht="12">
      <c r="A473" s="13"/>
      <c r="B473" s="234"/>
      <c r="C473" s="235"/>
      <c r="D473" s="236" t="s">
        <v>152</v>
      </c>
      <c r="E473" s="237" t="s">
        <v>1</v>
      </c>
      <c r="F473" s="238" t="s">
        <v>456</v>
      </c>
      <c r="G473" s="235"/>
      <c r="H473" s="239">
        <v>1.6</v>
      </c>
      <c r="I473" s="240"/>
      <c r="J473" s="235"/>
      <c r="K473" s="235"/>
      <c r="L473" s="241"/>
      <c r="M473" s="242"/>
      <c r="N473" s="243"/>
      <c r="O473" s="243"/>
      <c r="P473" s="243"/>
      <c r="Q473" s="243"/>
      <c r="R473" s="243"/>
      <c r="S473" s="243"/>
      <c r="T473" s="24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5" t="s">
        <v>152</v>
      </c>
      <c r="AU473" s="245" t="s">
        <v>85</v>
      </c>
      <c r="AV473" s="13" t="s">
        <v>85</v>
      </c>
      <c r="AW473" s="13" t="s">
        <v>32</v>
      </c>
      <c r="AX473" s="13" t="s">
        <v>76</v>
      </c>
      <c r="AY473" s="245" t="s">
        <v>144</v>
      </c>
    </row>
    <row r="474" spans="1:51" s="16" customFormat="1" ht="12">
      <c r="A474" s="16"/>
      <c r="B474" s="267"/>
      <c r="C474" s="268"/>
      <c r="D474" s="236" t="s">
        <v>152</v>
      </c>
      <c r="E474" s="269" t="s">
        <v>1</v>
      </c>
      <c r="F474" s="270" t="s">
        <v>269</v>
      </c>
      <c r="G474" s="268"/>
      <c r="H474" s="271">
        <v>8.200000000000001</v>
      </c>
      <c r="I474" s="272"/>
      <c r="J474" s="268"/>
      <c r="K474" s="268"/>
      <c r="L474" s="273"/>
      <c r="M474" s="274"/>
      <c r="N474" s="275"/>
      <c r="O474" s="275"/>
      <c r="P474" s="275"/>
      <c r="Q474" s="275"/>
      <c r="R474" s="275"/>
      <c r="S474" s="275"/>
      <c r="T474" s="27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T474" s="277" t="s">
        <v>152</v>
      </c>
      <c r="AU474" s="277" t="s">
        <v>85</v>
      </c>
      <c r="AV474" s="16" t="s">
        <v>162</v>
      </c>
      <c r="AW474" s="16" t="s">
        <v>32</v>
      </c>
      <c r="AX474" s="16" t="s">
        <v>76</v>
      </c>
      <c r="AY474" s="277" t="s">
        <v>144</v>
      </c>
    </row>
    <row r="475" spans="1:51" s="13" customFormat="1" ht="12">
      <c r="A475" s="13"/>
      <c r="B475" s="234"/>
      <c r="C475" s="235"/>
      <c r="D475" s="236" t="s">
        <v>152</v>
      </c>
      <c r="E475" s="237" t="s">
        <v>1</v>
      </c>
      <c r="F475" s="238" t="s">
        <v>424</v>
      </c>
      <c r="G475" s="235"/>
      <c r="H475" s="239">
        <v>7.5</v>
      </c>
      <c r="I475" s="240"/>
      <c r="J475" s="235"/>
      <c r="K475" s="235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152</v>
      </c>
      <c r="AU475" s="245" t="s">
        <v>85</v>
      </c>
      <c r="AV475" s="13" t="s">
        <v>85</v>
      </c>
      <c r="AW475" s="13" t="s">
        <v>32</v>
      </c>
      <c r="AX475" s="13" t="s">
        <v>76</v>
      </c>
      <c r="AY475" s="245" t="s">
        <v>144</v>
      </c>
    </row>
    <row r="476" spans="1:51" s="13" customFormat="1" ht="12">
      <c r="A476" s="13"/>
      <c r="B476" s="234"/>
      <c r="C476" s="235"/>
      <c r="D476" s="236" t="s">
        <v>152</v>
      </c>
      <c r="E476" s="237" t="s">
        <v>1</v>
      </c>
      <c r="F476" s="238" t="s">
        <v>425</v>
      </c>
      <c r="G476" s="235"/>
      <c r="H476" s="239">
        <v>1.8</v>
      </c>
      <c r="I476" s="240"/>
      <c r="J476" s="235"/>
      <c r="K476" s="235"/>
      <c r="L476" s="241"/>
      <c r="M476" s="242"/>
      <c r="N476" s="243"/>
      <c r="O476" s="243"/>
      <c r="P476" s="243"/>
      <c r="Q476" s="243"/>
      <c r="R476" s="243"/>
      <c r="S476" s="243"/>
      <c r="T476" s="24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5" t="s">
        <v>152</v>
      </c>
      <c r="AU476" s="245" t="s">
        <v>85</v>
      </c>
      <c r="AV476" s="13" t="s">
        <v>85</v>
      </c>
      <c r="AW476" s="13" t="s">
        <v>32</v>
      </c>
      <c r="AX476" s="13" t="s">
        <v>76</v>
      </c>
      <c r="AY476" s="245" t="s">
        <v>144</v>
      </c>
    </row>
    <row r="477" spans="1:51" s="13" customFormat="1" ht="12">
      <c r="A477" s="13"/>
      <c r="B477" s="234"/>
      <c r="C477" s="235"/>
      <c r="D477" s="236" t="s">
        <v>152</v>
      </c>
      <c r="E477" s="237" t="s">
        <v>1</v>
      </c>
      <c r="F477" s="238" t="s">
        <v>426</v>
      </c>
      <c r="G477" s="235"/>
      <c r="H477" s="239">
        <v>1.2</v>
      </c>
      <c r="I477" s="240"/>
      <c r="J477" s="235"/>
      <c r="K477" s="235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152</v>
      </c>
      <c r="AU477" s="245" t="s">
        <v>85</v>
      </c>
      <c r="AV477" s="13" t="s">
        <v>85</v>
      </c>
      <c r="AW477" s="13" t="s">
        <v>32</v>
      </c>
      <c r="AX477" s="13" t="s">
        <v>76</v>
      </c>
      <c r="AY477" s="245" t="s">
        <v>144</v>
      </c>
    </row>
    <row r="478" spans="1:51" s="16" customFormat="1" ht="12">
      <c r="A478" s="16"/>
      <c r="B478" s="267"/>
      <c r="C478" s="268"/>
      <c r="D478" s="236" t="s">
        <v>152</v>
      </c>
      <c r="E478" s="269" t="s">
        <v>1</v>
      </c>
      <c r="F478" s="270" t="s">
        <v>269</v>
      </c>
      <c r="G478" s="268"/>
      <c r="H478" s="271">
        <v>10.5</v>
      </c>
      <c r="I478" s="272"/>
      <c r="J478" s="268"/>
      <c r="K478" s="268"/>
      <c r="L478" s="273"/>
      <c r="M478" s="274"/>
      <c r="N478" s="275"/>
      <c r="O478" s="275"/>
      <c r="P478" s="275"/>
      <c r="Q478" s="275"/>
      <c r="R478" s="275"/>
      <c r="S478" s="275"/>
      <c r="T478" s="27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T478" s="277" t="s">
        <v>152</v>
      </c>
      <c r="AU478" s="277" t="s">
        <v>85</v>
      </c>
      <c r="AV478" s="16" t="s">
        <v>162</v>
      </c>
      <c r="AW478" s="16" t="s">
        <v>32</v>
      </c>
      <c r="AX478" s="16" t="s">
        <v>76</v>
      </c>
      <c r="AY478" s="277" t="s">
        <v>144</v>
      </c>
    </row>
    <row r="479" spans="1:51" s="13" customFormat="1" ht="12">
      <c r="A479" s="13"/>
      <c r="B479" s="234"/>
      <c r="C479" s="235"/>
      <c r="D479" s="236" t="s">
        <v>152</v>
      </c>
      <c r="E479" s="237" t="s">
        <v>1</v>
      </c>
      <c r="F479" s="238" t="s">
        <v>457</v>
      </c>
      <c r="G479" s="235"/>
      <c r="H479" s="239">
        <v>103.51</v>
      </c>
      <c r="I479" s="240"/>
      <c r="J479" s="235"/>
      <c r="K479" s="235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152</v>
      </c>
      <c r="AU479" s="245" t="s">
        <v>85</v>
      </c>
      <c r="AV479" s="13" t="s">
        <v>85</v>
      </c>
      <c r="AW479" s="13" t="s">
        <v>32</v>
      </c>
      <c r="AX479" s="13" t="s">
        <v>76</v>
      </c>
      <c r="AY479" s="245" t="s">
        <v>144</v>
      </c>
    </row>
    <row r="480" spans="1:51" s="13" customFormat="1" ht="12">
      <c r="A480" s="13"/>
      <c r="B480" s="234"/>
      <c r="C480" s="235"/>
      <c r="D480" s="236" t="s">
        <v>152</v>
      </c>
      <c r="E480" s="237" t="s">
        <v>1</v>
      </c>
      <c r="F480" s="238" t="s">
        <v>458</v>
      </c>
      <c r="G480" s="235"/>
      <c r="H480" s="239">
        <v>-9.765</v>
      </c>
      <c r="I480" s="240"/>
      <c r="J480" s="235"/>
      <c r="K480" s="235"/>
      <c r="L480" s="241"/>
      <c r="M480" s="242"/>
      <c r="N480" s="243"/>
      <c r="O480" s="243"/>
      <c r="P480" s="243"/>
      <c r="Q480" s="243"/>
      <c r="R480" s="243"/>
      <c r="S480" s="243"/>
      <c r="T480" s="24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5" t="s">
        <v>152</v>
      </c>
      <c r="AU480" s="245" t="s">
        <v>85</v>
      </c>
      <c r="AV480" s="13" t="s">
        <v>85</v>
      </c>
      <c r="AW480" s="13" t="s">
        <v>32</v>
      </c>
      <c r="AX480" s="13" t="s">
        <v>76</v>
      </c>
      <c r="AY480" s="245" t="s">
        <v>144</v>
      </c>
    </row>
    <row r="481" spans="1:51" s="14" customFormat="1" ht="12">
      <c r="A481" s="14"/>
      <c r="B481" s="246"/>
      <c r="C481" s="247"/>
      <c r="D481" s="236" t="s">
        <v>152</v>
      </c>
      <c r="E481" s="248" t="s">
        <v>1</v>
      </c>
      <c r="F481" s="249" t="s">
        <v>156</v>
      </c>
      <c r="G481" s="247"/>
      <c r="H481" s="250">
        <v>173.64499999999998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6" t="s">
        <v>152</v>
      </c>
      <c r="AU481" s="256" t="s">
        <v>85</v>
      </c>
      <c r="AV481" s="14" t="s">
        <v>150</v>
      </c>
      <c r="AW481" s="14" t="s">
        <v>32</v>
      </c>
      <c r="AX481" s="14" t="s">
        <v>83</v>
      </c>
      <c r="AY481" s="256" t="s">
        <v>144</v>
      </c>
    </row>
    <row r="482" spans="1:51" s="13" customFormat="1" ht="12">
      <c r="A482" s="13"/>
      <c r="B482" s="234"/>
      <c r="C482" s="235"/>
      <c r="D482" s="236" t="s">
        <v>152</v>
      </c>
      <c r="E482" s="235"/>
      <c r="F482" s="238" t="s">
        <v>459</v>
      </c>
      <c r="G482" s="235"/>
      <c r="H482" s="239">
        <v>182.327</v>
      </c>
      <c r="I482" s="240"/>
      <c r="J482" s="235"/>
      <c r="K482" s="235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152</v>
      </c>
      <c r="AU482" s="245" t="s">
        <v>85</v>
      </c>
      <c r="AV482" s="13" t="s">
        <v>85</v>
      </c>
      <c r="AW482" s="13" t="s">
        <v>4</v>
      </c>
      <c r="AX482" s="13" t="s">
        <v>83</v>
      </c>
      <c r="AY482" s="245" t="s">
        <v>144</v>
      </c>
    </row>
    <row r="483" spans="1:65" s="2" customFormat="1" ht="21.75" customHeight="1">
      <c r="A483" s="39"/>
      <c r="B483" s="40"/>
      <c r="C483" s="278" t="s">
        <v>460</v>
      </c>
      <c r="D483" s="278" t="s">
        <v>272</v>
      </c>
      <c r="E483" s="279" t="s">
        <v>461</v>
      </c>
      <c r="F483" s="280" t="s">
        <v>462</v>
      </c>
      <c r="G483" s="281" t="s">
        <v>238</v>
      </c>
      <c r="H483" s="282">
        <v>65.032</v>
      </c>
      <c r="I483" s="283"/>
      <c r="J483" s="284">
        <f>ROUND(I483*H483,2)</f>
        <v>0</v>
      </c>
      <c r="K483" s="285"/>
      <c r="L483" s="286"/>
      <c r="M483" s="287" t="s">
        <v>1</v>
      </c>
      <c r="N483" s="288" t="s">
        <v>41</v>
      </c>
      <c r="O483" s="92"/>
      <c r="P483" s="230">
        <f>O483*H483</f>
        <v>0</v>
      </c>
      <c r="Q483" s="230">
        <v>0.0002</v>
      </c>
      <c r="R483" s="230">
        <f>Q483*H483</f>
        <v>0.0130064</v>
      </c>
      <c r="S483" s="230">
        <v>0</v>
      </c>
      <c r="T483" s="23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188</v>
      </c>
      <c r="AT483" s="232" t="s">
        <v>272</v>
      </c>
      <c r="AU483" s="232" t="s">
        <v>85</v>
      </c>
      <c r="AY483" s="18" t="s">
        <v>144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83</v>
      </c>
      <c r="BK483" s="233">
        <f>ROUND(I483*H483,2)</f>
        <v>0</v>
      </c>
      <c r="BL483" s="18" t="s">
        <v>150</v>
      </c>
      <c r="BM483" s="232" t="s">
        <v>463</v>
      </c>
    </row>
    <row r="484" spans="1:51" s="15" customFormat="1" ht="12">
      <c r="A484" s="15"/>
      <c r="B484" s="257"/>
      <c r="C484" s="258"/>
      <c r="D484" s="236" t="s">
        <v>152</v>
      </c>
      <c r="E484" s="259" t="s">
        <v>1</v>
      </c>
      <c r="F484" s="260" t="s">
        <v>408</v>
      </c>
      <c r="G484" s="258"/>
      <c r="H484" s="259" t="s">
        <v>1</v>
      </c>
      <c r="I484" s="261"/>
      <c r="J484" s="258"/>
      <c r="K484" s="258"/>
      <c r="L484" s="262"/>
      <c r="M484" s="263"/>
      <c r="N484" s="264"/>
      <c r="O484" s="264"/>
      <c r="P484" s="264"/>
      <c r="Q484" s="264"/>
      <c r="R484" s="264"/>
      <c r="S484" s="264"/>
      <c r="T484" s="26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6" t="s">
        <v>152</v>
      </c>
      <c r="AU484" s="266" t="s">
        <v>85</v>
      </c>
      <c r="AV484" s="15" t="s">
        <v>83</v>
      </c>
      <c r="AW484" s="15" t="s">
        <v>32</v>
      </c>
      <c r="AX484" s="15" t="s">
        <v>76</v>
      </c>
      <c r="AY484" s="266" t="s">
        <v>144</v>
      </c>
    </row>
    <row r="485" spans="1:51" s="13" customFormat="1" ht="12">
      <c r="A485" s="13"/>
      <c r="B485" s="234"/>
      <c r="C485" s="235"/>
      <c r="D485" s="236" t="s">
        <v>152</v>
      </c>
      <c r="E485" s="237" t="s">
        <v>1</v>
      </c>
      <c r="F485" s="238" t="s">
        <v>409</v>
      </c>
      <c r="G485" s="235"/>
      <c r="H485" s="239">
        <v>4.5</v>
      </c>
      <c r="I485" s="240"/>
      <c r="J485" s="235"/>
      <c r="K485" s="235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152</v>
      </c>
      <c r="AU485" s="245" t="s">
        <v>85</v>
      </c>
      <c r="AV485" s="13" t="s">
        <v>85</v>
      </c>
      <c r="AW485" s="13" t="s">
        <v>32</v>
      </c>
      <c r="AX485" s="13" t="s">
        <v>76</v>
      </c>
      <c r="AY485" s="245" t="s">
        <v>144</v>
      </c>
    </row>
    <row r="486" spans="1:51" s="13" customFormat="1" ht="12">
      <c r="A486" s="13"/>
      <c r="B486" s="234"/>
      <c r="C486" s="235"/>
      <c r="D486" s="236" t="s">
        <v>152</v>
      </c>
      <c r="E486" s="237" t="s">
        <v>1</v>
      </c>
      <c r="F486" s="238" t="s">
        <v>410</v>
      </c>
      <c r="G486" s="235"/>
      <c r="H486" s="239">
        <v>1.8</v>
      </c>
      <c r="I486" s="240"/>
      <c r="J486" s="235"/>
      <c r="K486" s="235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152</v>
      </c>
      <c r="AU486" s="245" t="s">
        <v>85</v>
      </c>
      <c r="AV486" s="13" t="s">
        <v>85</v>
      </c>
      <c r="AW486" s="13" t="s">
        <v>32</v>
      </c>
      <c r="AX486" s="13" t="s">
        <v>76</v>
      </c>
      <c r="AY486" s="245" t="s">
        <v>144</v>
      </c>
    </row>
    <row r="487" spans="1:51" s="13" customFormat="1" ht="12">
      <c r="A487" s="13"/>
      <c r="B487" s="234"/>
      <c r="C487" s="235"/>
      <c r="D487" s="236" t="s">
        <v>152</v>
      </c>
      <c r="E487" s="237" t="s">
        <v>1</v>
      </c>
      <c r="F487" s="238" t="s">
        <v>411</v>
      </c>
      <c r="G487" s="235"/>
      <c r="H487" s="239">
        <v>0.6</v>
      </c>
      <c r="I487" s="240"/>
      <c r="J487" s="235"/>
      <c r="K487" s="235"/>
      <c r="L487" s="241"/>
      <c r="M487" s="242"/>
      <c r="N487" s="243"/>
      <c r="O487" s="243"/>
      <c r="P487" s="243"/>
      <c r="Q487" s="243"/>
      <c r="R487" s="243"/>
      <c r="S487" s="243"/>
      <c r="T487" s="24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5" t="s">
        <v>152</v>
      </c>
      <c r="AU487" s="245" t="s">
        <v>85</v>
      </c>
      <c r="AV487" s="13" t="s">
        <v>85</v>
      </c>
      <c r="AW487" s="13" t="s">
        <v>32</v>
      </c>
      <c r="AX487" s="13" t="s">
        <v>76</v>
      </c>
      <c r="AY487" s="245" t="s">
        <v>144</v>
      </c>
    </row>
    <row r="488" spans="1:51" s="13" customFormat="1" ht="12">
      <c r="A488" s="13"/>
      <c r="B488" s="234"/>
      <c r="C488" s="235"/>
      <c r="D488" s="236" t="s">
        <v>152</v>
      </c>
      <c r="E488" s="237" t="s">
        <v>1</v>
      </c>
      <c r="F488" s="238" t="s">
        <v>412</v>
      </c>
      <c r="G488" s="235"/>
      <c r="H488" s="239">
        <v>3.6</v>
      </c>
      <c r="I488" s="240"/>
      <c r="J488" s="235"/>
      <c r="K488" s="235"/>
      <c r="L488" s="241"/>
      <c r="M488" s="242"/>
      <c r="N488" s="243"/>
      <c r="O488" s="243"/>
      <c r="P488" s="243"/>
      <c r="Q488" s="243"/>
      <c r="R488" s="243"/>
      <c r="S488" s="243"/>
      <c r="T488" s="24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5" t="s">
        <v>152</v>
      </c>
      <c r="AU488" s="245" t="s">
        <v>85</v>
      </c>
      <c r="AV488" s="13" t="s">
        <v>85</v>
      </c>
      <c r="AW488" s="13" t="s">
        <v>32</v>
      </c>
      <c r="AX488" s="13" t="s">
        <v>76</v>
      </c>
      <c r="AY488" s="245" t="s">
        <v>144</v>
      </c>
    </row>
    <row r="489" spans="1:51" s="13" customFormat="1" ht="12">
      <c r="A489" s="13"/>
      <c r="B489" s="234"/>
      <c r="C489" s="235"/>
      <c r="D489" s="236" t="s">
        <v>152</v>
      </c>
      <c r="E489" s="237" t="s">
        <v>1</v>
      </c>
      <c r="F489" s="238" t="s">
        <v>413</v>
      </c>
      <c r="G489" s="235"/>
      <c r="H489" s="239">
        <v>6</v>
      </c>
      <c r="I489" s="240"/>
      <c r="J489" s="235"/>
      <c r="K489" s="235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152</v>
      </c>
      <c r="AU489" s="245" t="s">
        <v>85</v>
      </c>
      <c r="AV489" s="13" t="s">
        <v>85</v>
      </c>
      <c r="AW489" s="13" t="s">
        <v>32</v>
      </c>
      <c r="AX489" s="13" t="s">
        <v>76</v>
      </c>
      <c r="AY489" s="245" t="s">
        <v>144</v>
      </c>
    </row>
    <row r="490" spans="1:51" s="13" customFormat="1" ht="12">
      <c r="A490" s="13"/>
      <c r="B490" s="234"/>
      <c r="C490" s="235"/>
      <c r="D490" s="236" t="s">
        <v>152</v>
      </c>
      <c r="E490" s="237" t="s">
        <v>1</v>
      </c>
      <c r="F490" s="238" t="s">
        <v>414</v>
      </c>
      <c r="G490" s="235"/>
      <c r="H490" s="239">
        <v>2.4</v>
      </c>
      <c r="I490" s="240"/>
      <c r="J490" s="235"/>
      <c r="K490" s="235"/>
      <c r="L490" s="241"/>
      <c r="M490" s="242"/>
      <c r="N490" s="243"/>
      <c r="O490" s="243"/>
      <c r="P490" s="243"/>
      <c r="Q490" s="243"/>
      <c r="R490" s="243"/>
      <c r="S490" s="243"/>
      <c r="T490" s="24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5" t="s">
        <v>152</v>
      </c>
      <c r="AU490" s="245" t="s">
        <v>85</v>
      </c>
      <c r="AV490" s="13" t="s">
        <v>85</v>
      </c>
      <c r="AW490" s="13" t="s">
        <v>32</v>
      </c>
      <c r="AX490" s="13" t="s">
        <v>76</v>
      </c>
      <c r="AY490" s="245" t="s">
        <v>144</v>
      </c>
    </row>
    <row r="491" spans="1:51" s="13" customFormat="1" ht="12">
      <c r="A491" s="13"/>
      <c r="B491" s="234"/>
      <c r="C491" s="235"/>
      <c r="D491" s="236" t="s">
        <v>152</v>
      </c>
      <c r="E491" s="237" t="s">
        <v>1</v>
      </c>
      <c r="F491" s="238" t="s">
        <v>415</v>
      </c>
      <c r="G491" s="235"/>
      <c r="H491" s="239">
        <v>1.9</v>
      </c>
      <c r="I491" s="240"/>
      <c r="J491" s="235"/>
      <c r="K491" s="235"/>
      <c r="L491" s="241"/>
      <c r="M491" s="242"/>
      <c r="N491" s="243"/>
      <c r="O491" s="243"/>
      <c r="P491" s="243"/>
      <c r="Q491" s="243"/>
      <c r="R491" s="243"/>
      <c r="S491" s="243"/>
      <c r="T491" s="24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5" t="s">
        <v>152</v>
      </c>
      <c r="AU491" s="245" t="s">
        <v>85</v>
      </c>
      <c r="AV491" s="13" t="s">
        <v>85</v>
      </c>
      <c r="AW491" s="13" t="s">
        <v>32</v>
      </c>
      <c r="AX491" s="13" t="s">
        <v>76</v>
      </c>
      <c r="AY491" s="245" t="s">
        <v>144</v>
      </c>
    </row>
    <row r="492" spans="1:51" s="13" customFormat="1" ht="12">
      <c r="A492" s="13"/>
      <c r="B492" s="234"/>
      <c r="C492" s="235"/>
      <c r="D492" s="236" t="s">
        <v>152</v>
      </c>
      <c r="E492" s="237" t="s">
        <v>1</v>
      </c>
      <c r="F492" s="238" t="s">
        <v>416</v>
      </c>
      <c r="G492" s="235"/>
      <c r="H492" s="239">
        <v>1</v>
      </c>
      <c r="I492" s="240"/>
      <c r="J492" s="235"/>
      <c r="K492" s="235"/>
      <c r="L492" s="241"/>
      <c r="M492" s="242"/>
      <c r="N492" s="243"/>
      <c r="O492" s="243"/>
      <c r="P492" s="243"/>
      <c r="Q492" s="243"/>
      <c r="R492" s="243"/>
      <c r="S492" s="243"/>
      <c r="T492" s="24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5" t="s">
        <v>152</v>
      </c>
      <c r="AU492" s="245" t="s">
        <v>85</v>
      </c>
      <c r="AV492" s="13" t="s">
        <v>85</v>
      </c>
      <c r="AW492" s="13" t="s">
        <v>32</v>
      </c>
      <c r="AX492" s="13" t="s">
        <v>76</v>
      </c>
      <c r="AY492" s="245" t="s">
        <v>144</v>
      </c>
    </row>
    <row r="493" spans="1:51" s="13" customFormat="1" ht="12">
      <c r="A493" s="13"/>
      <c r="B493" s="234"/>
      <c r="C493" s="235"/>
      <c r="D493" s="236" t="s">
        <v>152</v>
      </c>
      <c r="E493" s="237" t="s">
        <v>1</v>
      </c>
      <c r="F493" s="238" t="s">
        <v>417</v>
      </c>
      <c r="G493" s="235"/>
      <c r="H493" s="239">
        <v>4.5</v>
      </c>
      <c r="I493" s="240"/>
      <c r="J493" s="235"/>
      <c r="K493" s="235"/>
      <c r="L493" s="241"/>
      <c r="M493" s="242"/>
      <c r="N493" s="243"/>
      <c r="O493" s="243"/>
      <c r="P493" s="243"/>
      <c r="Q493" s="243"/>
      <c r="R493" s="243"/>
      <c r="S493" s="243"/>
      <c r="T493" s="24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5" t="s">
        <v>152</v>
      </c>
      <c r="AU493" s="245" t="s">
        <v>85</v>
      </c>
      <c r="AV493" s="13" t="s">
        <v>85</v>
      </c>
      <c r="AW493" s="13" t="s">
        <v>32</v>
      </c>
      <c r="AX493" s="13" t="s">
        <v>76</v>
      </c>
      <c r="AY493" s="245" t="s">
        <v>144</v>
      </c>
    </row>
    <row r="494" spans="1:51" s="13" customFormat="1" ht="12">
      <c r="A494" s="13"/>
      <c r="B494" s="234"/>
      <c r="C494" s="235"/>
      <c r="D494" s="236" t="s">
        <v>152</v>
      </c>
      <c r="E494" s="237" t="s">
        <v>1</v>
      </c>
      <c r="F494" s="238" t="s">
        <v>418</v>
      </c>
      <c r="G494" s="235"/>
      <c r="H494" s="239">
        <v>7.2</v>
      </c>
      <c r="I494" s="240"/>
      <c r="J494" s="235"/>
      <c r="K494" s="235"/>
      <c r="L494" s="241"/>
      <c r="M494" s="242"/>
      <c r="N494" s="243"/>
      <c r="O494" s="243"/>
      <c r="P494" s="243"/>
      <c r="Q494" s="243"/>
      <c r="R494" s="243"/>
      <c r="S494" s="243"/>
      <c r="T494" s="24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5" t="s">
        <v>152</v>
      </c>
      <c r="AU494" s="245" t="s">
        <v>85</v>
      </c>
      <c r="AV494" s="13" t="s">
        <v>85</v>
      </c>
      <c r="AW494" s="13" t="s">
        <v>32</v>
      </c>
      <c r="AX494" s="13" t="s">
        <v>76</v>
      </c>
      <c r="AY494" s="245" t="s">
        <v>144</v>
      </c>
    </row>
    <row r="495" spans="1:51" s="13" customFormat="1" ht="12">
      <c r="A495" s="13"/>
      <c r="B495" s="234"/>
      <c r="C495" s="235"/>
      <c r="D495" s="236" t="s">
        <v>152</v>
      </c>
      <c r="E495" s="237" t="s">
        <v>1</v>
      </c>
      <c r="F495" s="238" t="s">
        <v>419</v>
      </c>
      <c r="G495" s="235"/>
      <c r="H495" s="239">
        <v>1.8</v>
      </c>
      <c r="I495" s="240"/>
      <c r="J495" s="235"/>
      <c r="K495" s="235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152</v>
      </c>
      <c r="AU495" s="245" t="s">
        <v>85</v>
      </c>
      <c r="AV495" s="13" t="s">
        <v>85</v>
      </c>
      <c r="AW495" s="13" t="s">
        <v>32</v>
      </c>
      <c r="AX495" s="13" t="s">
        <v>76</v>
      </c>
      <c r="AY495" s="245" t="s">
        <v>144</v>
      </c>
    </row>
    <row r="496" spans="1:51" s="13" customFormat="1" ht="12">
      <c r="A496" s="13"/>
      <c r="B496" s="234"/>
      <c r="C496" s="235"/>
      <c r="D496" s="236" t="s">
        <v>152</v>
      </c>
      <c r="E496" s="237" t="s">
        <v>1</v>
      </c>
      <c r="F496" s="238" t="s">
        <v>420</v>
      </c>
      <c r="G496" s="235"/>
      <c r="H496" s="239">
        <v>5.4</v>
      </c>
      <c r="I496" s="240"/>
      <c r="J496" s="235"/>
      <c r="K496" s="235"/>
      <c r="L496" s="241"/>
      <c r="M496" s="242"/>
      <c r="N496" s="243"/>
      <c r="O496" s="243"/>
      <c r="P496" s="243"/>
      <c r="Q496" s="243"/>
      <c r="R496" s="243"/>
      <c r="S496" s="243"/>
      <c r="T496" s="24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5" t="s">
        <v>152</v>
      </c>
      <c r="AU496" s="245" t="s">
        <v>85</v>
      </c>
      <c r="AV496" s="13" t="s">
        <v>85</v>
      </c>
      <c r="AW496" s="13" t="s">
        <v>32</v>
      </c>
      <c r="AX496" s="13" t="s">
        <v>76</v>
      </c>
      <c r="AY496" s="245" t="s">
        <v>144</v>
      </c>
    </row>
    <row r="497" spans="1:51" s="13" customFormat="1" ht="12">
      <c r="A497" s="13"/>
      <c r="B497" s="234"/>
      <c r="C497" s="235"/>
      <c r="D497" s="236" t="s">
        <v>152</v>
      </c>
      <c r="E497" s="237" t="s">
        <v>1</v>
      </c>
      <c r="F497" s="238" t="s">
        <v>421</v>
      </c>
      <c r="G497" s="235"/>
      <c r="H497" s="239">
        <v>7</v>
      </c>
      <c r="I497" s="240"/>
      <c r="J497" s="235"/>
      <c r="K497" s="235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152</v>
      </c>
      <c r="AU497" s="245" t="s">
        <v>85</v>
      </c>
      <c r="AV497" s="13" t="s">
        <v>85</v>
      </c>
      <c r="AW497" s="13" t="s">
        <v>32</v>
      </c>
      <c r="AX497" s="13" t="s">
        <v>76</v>
      </c>
      <c r="AY497" s="245" t="s">
        <v>144</v>
      </c>
    </row>
    <row r="498" spans="1:51" s="13" customFormat="1" ht="12">
      <c r="A498" s="13"/>
      <c r="B498" s="234"/>
      <c r="C498" s="235"/>
      <c r="D498" s="236" t="s">
        <v>152</v>
      </c>
      <c r="E498" s="237" t="s">
        <v>1</v>
      </c>
      <c r="F498" s="238" t="s">
        <v>422</v>
      </c>
      <c r="G498" s="235"/>
      <c r="H498" s="239">
        <v>7.2</v>
      </c>
      <c r="I498" s="240"/>
      <c r="J498" s="235"/>
      <c r="K498" s="235"/>
      <c r="L498" s="241"/>
      <c r="M498" s="242"/>
      <c r="N498" s="243"/>
      <c r="O498" s="243"/>
      <c r="P498" s="243"/>
      <c r="Q498" s="243"/>
      <c r="R498" s="243"/>
      <c r="S498" s="243"/>
      <c r="T498" s="24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5" t="s">
        <v>152</v>
      </c>
      <c r="AU498" s="245" t="s">
        <v>85</v>
      </c>
      <c r="AV498" s="13" t="s">
        <v>85</v>
      </c>
      <c r="AW498" s="13" t="s">
        <v>32</v>
      </c>
      <c r="AX498" s="13" t="s">
        <v>76</v>
      </c>
      <c r="AY498" s="245" t="s">
        <v>144</v>
      </c>
    </row>
    <row r="499" spans="1:51" s="13" customFormat="1" ht="12">
      <c r="A499" s="13"/>
      <c r="B499" s="234"/>
      <c r="C499" s="235"/>
      <c r="D499" s="236" t="s">
        <v>152</v>
      </c>
      <c r="E499" s="237" t="s">
        <v>1</v>
      </c>
      <c r="F499" s="238" t="s">
        <v>423</v>
      </c>
      <c r="G499" s="235"/>
      <c r="H499" s="239">
        <v>6.3</v>
      </c>
      <c r="I499" s="240"/>
      <c r="J499" s="235"/>
      <c r="K499" s="235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152</v>
      </c>
      <c r="AU499" s="245" t="s">
        <v>85</v>
      </c>
      <c r="AV499" s="13" t="s">
        <v>85</v>
      </c>
      <c r="AW499" s="13" t="s">
        <v>32</v>
      </c>
      <c r="AX499" s="13" t="s">
        <v>76</v>
      </c>
      <c r="AY499" s="245" t="s">
        <v>144</v>
      </c>
    </row>
    <row r="500" spans="1:51" s="13" customFormat="1" ht="12">
      <c r="A500" s="13"/>
      <c r="B500" s="234"/>
      <c r="C500" s="235"/>
      <c r="D500" s="236" t="s">
        <v>152</v>
      </c>
      <c r="E500" s="237" t="s">
        <v>1</v>
      </c>
      <c r="F500" s="238" t="s">
        <v>424</v>
      </c>
      <c r="G500" s="235"/>
      <c r="H500" s="239">
        <v>7.5</v>
      </c>
      <c r="I500" s="240"/>
      <c r="J500" s="235"/>
      <c r="K500" s="235"/>
      <c r="L500" s="241"/>
      <c r="M500" s="242"/>
      <c r="N500" s="243"/>
      <c r="O500" s="243"/>
      <c r="P500" s="243"/>
      <c r="Q500" s="243"/>
      <c r="R500" s="243"/>
      <c r="S500" s="243"/>
      <c r="T500" s="24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5" t="s">
        <v>152</v>
      </c>
      <c r="AU500" s="245" t="s">
        <v>85</v>
      </c>
      <c r="AV500" s="13" t="s">
        <v>85</v>
      </c>
      <c r="AW500" s="13" t="s">
        <v>32</v>
      </c>
      <c r="AX500" s="13" t="s">
        <v>76</v>
      </c>
      <c r="AY500" s="245" t="s">
        <v>144</v>
      </c>
    </row>
    <row r="501" spans="1:51" s="13" customFormat="1" ht="12">
      <c r="A501" s="13"/>
      <c r="B501" s="234"/>
      <c r="C501" s="235"/>
      <c r="D501" s="236" t="s">
        <v>152</v>
      </c>
      <c r="E501" s="237" t="s">
        <v>1</v>
      </c>
      <c r="F501" s="238" t="s">
        <v>425</v>
      </c>
      <c r="G501" s="235"/>
      <c r="H501" s="239">
        <v>1.8</v>
      </c>
      <c r="I501" s="240"/>
      <c r="J501" s="235"/>
      <c r="K501" s="235"/>
      <c r="L501" s="241"/>
      <c r="M501" s="242"/>
      <c r="N501" s="243"/>
      <c r="O501" s="243"/>
      <c r="P501" s="243"/>
      <c r="Q501" s="243"/>
      <c r="R501" s="243"/>
      <c r="S501" s="243"/>
      <c r="T501" s="24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5" t="s">
        <v>152</v>
      </c>
      <c r="AU501" s="245" t="s">
        <v>85</v>
      </c>
      <c r="AV501" s="13" t="s">
        <v>85</v>
      </c>
      <c r="AW501" s="13" t="s">
        <v>32</v>
      </c>
      <c r="AX501" s="13" t="s">
        <v>76</v>
      </c>
      <c r="AY501" s="245" t="s">
        <v>144</v>
      </c>
    </row>
    <row r="502" spans="1:51" s="13" customFormat="1" ht="12">
      <c r="A502" s="13"/>
      <c r="B502" s="234"/>
      <c r="C502" s="235"/>
      <c r="D502" s="236" t="s">
        <v>152</v>
      </c>
      <c r="E502" s="237" t="s">
        <v>1</v>
      </c>
      <c r="F502" s="238" t="s">
        <v>426</v>
      </c>
      <c r="G502" s="235"/>
      <c r="H502" s="239">
        <v>1.2</v>
      </c>
      <c r="I502" s="240"/>
      <c r="J502" s="235"/>
      <c r="K502" s="235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152</v>
      </c>
      <c r="AU502" s="245" t="s">
        <v>85</v>
      </c>
      <c r="AV502" s="13" t="s">
        <v>85</v>
      </c>
      <c r="AW502" s="13" t="s">
        <v>32</v>
      </c>
      <c r="AX502" s="13" t="s">
        <v>76</v>
      </c>
      <c r="AY502" s="245" t="s">
        <v>144</v>
      </c>
    </row>
    <row r="503" spans="1:51" s="13" customFormat="1" ht="12">
      <c r="A503" s="13"/>
      <c r="B503" s="234"/>
      <c r="C503" s="235"/>
      <c r="D503" s="236" t="s">
        <v>152</v>
      </c>
      <c r="E503" s="237" t="s">
        <v>1</v>
      </c>
      <c r="F503" s="238" t="s">
        <v>458</v>
      </c>
      <c r="G503" s="235"/>
      <c r="H503" s="239">
        <v>-9.765</v>
      </c>
      <c r="I503" s="240"/>
      <c r="J503" s="235"/>
      <c r="K503" s="235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152</v>
      </c>
      <c r="AU503" s="245" t="s">
        <v>85</v>
      </c>
      <c r="AV503" s="13" t="s">
        <v>85</v>
      </c>
      <c r="AW503" s="13" t="s">
        <v>32</v>
      </c>
      <c r="AX503" s="13" t="s">
        <v>76</v>
      </c>
      <c r="AY503" s="245" t="s">
        <v>144</v>
      </c>
    </row>
    <row r="504" spans="1:51" s="16" customFormat="1" ht="12">
      <c r="A504" s="16"/>
      <c r="B504" s="267"/>
      <c r="C504" s="268"/>
      <c r="D504" s="236" t="s">
        <v>152</v>
      </c>
      <c r="E504" s="269" t="s">
        <v>1</v>
      </c>
      <c r="F504" s="270" t="s">
        <v>269</v>
      </c>
      <c r="G504" s="268"/>
      <c r="H504" s="271">
        <v>61.93499999999999</v>
      </c>
      <c r="I504" s="272"/>
      <c r="J504" s="268"/>
      <c r="K504" s="268"/>
      <c r="L504" s="273"/>
      <c r="M504" s="274"/>
      <c r="N504" s="275"/>
      <c r="O504" s="275"/>
      <c r="P504" s="275"/>
      <c r="Q504" s="275"/>
      <c r="R504" s="275"/>
      <c r="S504" s="275"/>
      <c r="T504" s="27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T504" s="277" t="s">
        <v>152</v>
      </c>
      <c r="AU504" s="277" t="s">
        <v>85</v>
      </c>
      <c r="AV504" s="16" t="s">
        <v>162</v>
      </c>
      <c r="AW504" s="16" t="s">
        <v>32</v>
      </c>
      <c r="AX504" s="16" t="s">
        <v>76</v>
      </c>
      <c r="AY504" s="277" t="s">
        <v>144</v>
      </c>
    </row>
    <row r="505" spans="1:51" s="14" customFormat="1" ht="12">
      <c r="A505" s="14"/>
      <c r="B505" s="246"/>
      <c r="C505" s="247"/>
      <c r="D505" s="236" t="s">
        <v>152</v>
      </c>
      <c r="E505" s="248" t="s">
        <v>1</v>
      </c>
      <c r="F505" s="249" t="s">
        <v>156</v>
      </c>
      <c r="G505" s="247"/>
      <c r="H505" s="250">
        <v>61.93499999999999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6" t="s">
        <v>152</v>
      </c>
      <c r="AU505" s="256" t="s">
        <v>85</v>
      </c>
      <c r="AV505" s="14" t="s">
        <v>150</v>
      </c>
      <c r="AW505" s="14" t="s">
        <v>32</v>
      </c>
      <c r="AX505" s="14" t="s">
        <v>83</v>
      </c>
      <c r="AY505" s="256" t="s">
        <v>144</v>
      </c>
    </row>
    <row r="506" spans="1:51" s="13" customFormat="1" ht="12">
      <c r="A506" s="13"/>
      <c r="B506" s="234"/>
      <c r="C506" s="235"/>
      <c r="D506" s="236" t="s">
        <v>152</v>
      </c>
      <c r="E506" s="235"/>
      <c r="F506" s="238" t="s">
        <v>464</v>
      </c>
      <c r="G506" s="235"/>
      <c r="H506" s="239">
        <v>65.032</v>
      </c>
      <c r="I506" s="240"/>
      <c r="J506" s="235"/>
      <c r="K506" s="235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152</v>
      </c>
      <c r="AU506" s="245" t="s">
        <v>85</v>
      </c>
      <c r="AV506" s="13" t="s">
        <v>85</v>
      </c>
      <c r="AW506" s="13" t="s">
        <v>4</v>
      </c>
      <c r="AX506" s="13" t="s">
        <v>83</v>
      </c>
      <c r="AY506" s="245" t="s">
        <v>144</v>
      </c>
    </row>
    <row r="507" spans="1:65" s="2" customFormat="1" ht="21.75" customHeight="1">
      <c r="A507" s="39"/>
      <c r="B507" s="40"/>
      <c r="C507" s="220" t="s">
        <v>465</v>
      </c>
      <c r="D507" s="220" t="s">
        <v>146</v>
      </c>
      <c r="E507" s="221" t="s">
        <v>466</v>
      </c>
      <c r="F507" s="222" t="s">
        <v>467</v>
      </c>
      <c r="G507" s="223" t="s">
        <v>177</v>
      </c>
      <c r="H507" s="224">
        <v>724.649</v>
      </c>
      <c r="I507" s="225"/>
      <c r="J507" s="226">
        <f>ROUND(I507*H507,2)</f>
        <v>0</v>
      </c>
      <c r="K507" s="227"/>
      <c r="L507" s="45"/>
      <c r="M507" s="228" t="s">
        <v>1</v>
      </c>
      <c r="N507" s="229" t="s">
        <v>41</v>
      </c>
      <c r="O507" s="92"/>
      <c r="P507" s="230">
        <f>O507*H507</f>
        <v>0</v>
      </c>
      <c r="Q507" s="230">
        <v>0.00486</v>
      </c>
      <c r="R507" s="230">
        <f>Q507*H507</f>
        <v>3.52179414</v>
      </c>
      <c r="S507" s="230">
        <v>0</v>
      </c>
      <c r="T507" s="23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2" t="s">
        <v>150</v>
      </c>
      <c r="AT507" s="232" t="s">
        <v>146</v>
      </c>
      <c r="AU507" s="232" t="s">
        <v>85</v>
      </c>
      <c r="AY507" s="18" t="s">
        <v>144</v>
      </c>
      <c r="BE507" s="233">
        <f>IF(N507="základní",J507,0)</f>
        <v>0</v>
      </c>
      <c r="BF507" s="233">
        <f>IF(N507="snížená",J507,0)</f>
        <v>0</v>
      </c>
      <c r="BG507" s="233">
        <f>IF(N507="zákl. přenesená",J507,0)</f>
        <v>0</v>
      </c>
      <c r="BH507" s="233">
        <f>IF(N507="sníž. přenesená",J507,0)</f>
        <v>0</v>
      </c>
      <c r="BI507" s="233">
        <f>IF(N507="nulová",J507,0)</f>
        <v>0</v>
      </c>
      <c r="BJ507" s="18" t="s">
        <v>83</v>
      </c>
      <c r="BK507" s="233">
        <f>ROUND(I507*H507,2)</f>
        <v>0</v>
      </c>
      <c r="BL507" s="18" t="s">
        <v>150</v>
      </c>
      <c r="BM507" s="232" t="s">
        <v>468</v>
      </c>
    </row>
    <row r="508" spans="1:51" s="13" customFormat="1" ht="12">
      <c r="A508" s="13"/>
      <c r="B508" s="234"/>
      <c r="C508" s="235"/>
      <c r="D508" s="236" t="s">
        <v>152</v>
      </c>
      <c r="E508" s="237" t="s">
        <v>1</v>
      </c>
      <c r="F508" s="238" t="s">
        <v>469</v>
      </c>
      <c r="G508" s="235"/>
      <c r="H508" s="239">
        <v>724.649</v>
      </c>
      <c r="I508" s="240"/>
      <c r="J508" s="235"/>
      <c r="K508" s="235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152</v>
      </c>
      <c r="AU508" s="245" t="s">
        <v>85</v>
      </c>
      <c r="AV508" s="13" t="s">
        <v>85</v>
      </c>
      <c r="AW508" s="13" t="s">
        <v>32</v>
      </c>
      <c r="AX508" s="13" t="s">
        <v>83</v>
      </c>
      <c r="AY508" s="245" t="s">
        <v>144</v>
      </c>
    </row>
    <row r="509" spans="1:65" s="2" customFormat="1" ht="21.75" customHeight="1">
      <c r="A509" s="39"/>
      <c r="B509" s="40"/>
      <c r="C509" s="220" t="s">
        <v>470</v>
      </c>
      <c r="D509" s="220" t="s">
        <v>146</v>
      </c>
      <c r="E509" s="221" t="s">
        <v>471</v>
      </c>
      <c r="F509" s="222" t="s">
        <v>472</v>
      </c>
      <c r="G509" s="223" t="s">
        <v>177</v>
      </c>
      <c r="H509" s="224">
        <v>148.481</v>
      </c>
      <c r="I509" s="225"/>
      <c r="J509" s="226">
        <f>ROUND(I509*H509,2)</f>
        <v>0</v>
      </c>
      <c r="K509" s="227"/>
      <c r="L509" s="45"/>
      <c r="M509" s="228" t="s">
        <v>1</v>
      </c>
      <c r="N509" s="229" t="s">
        <v>41</v>
      </c>
      <c r="O509" s="92"/>
      <c r="P509" s="230">
        <f>O509*H509</f>
        <v>0</v>
      </c>
      <c r="Q509" s="230">
        <v>0.00628</v>
      </c>
      <c r="R509" s="230">
        <f>Q509*H509</f>
        <v>0.9324606799999999</v>
      </c>
      <c r="S509" s="230">
        <v>0</v>
      </c>
      <c r="T509" s="231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2" t="s">
        <v>150</v>
      </c>
      <c r="AT509" s="232" t="s">
        <v>146</v>
      </c>
      <c r="AU509" s="232" t="s">
        <v>85</v>
      </c>
      <c r="AY509" s="18" t="s">
        <v>144</v>
      </c>
      <c r="BE509" s="233">
        <f>IF(N509="základní",J509,0)</f>
        <v>0</v>
      </c>
      <c r="BF509" s="233">
        <f>IF(N509="snížená",J509,0)</f>
        <v>0</v>
      </c>
      <c r="BG509" s="233">
        <f>IF(N509="zákl. přenesená",J509,0)</f>
        <v>0</v>
      </c>
      <c r="BH509" s="233">
        <f>IF(N509="sníž. přenesená",J509,0)</f>
        <v>0</v>
      </c>
      <c r="BI509" s="233">
        <f>IF(N509="nulová",J509,0)</f>
        <v>0</v>
      </c>
      <c r="BJ509" s="18" t="s">
        <v>83</v>
      </c>
      <c r="BK509" s="233">
        <f>ROUND(I509*H509,2)</f>
        <v>0</v>
      </c>
      <c r="BL509" s="18" t="s">
        <v>150</v>
      </c>
      <c r="BM509" s="232" t="s">
        <v>473</v>
      </c>
    </row>
    <row r="510" spans="1:51" s="13" customFormat="1" ht="12">
      <c r="A510" s="13"/>
      <c r="B510" s="234"/>
      <c r="C510" s="235"/>
      <c r="D510" s="236" t="s">
        <v>152</v>
      </c>
      <c r="E510" s="237" t="s">
        <v>1</v>
      </c>
      <c r="F510" s="238" t="s">
        <v>474</v>
      </c>
      <c r="G510" s="235"/>
      <c r="H510" s="239">
        <v>148.481</v>
      </c>
      <c r="I510" s="240"/>
      <c r="J510" s="235"/>
      <c r="K510" s="235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152</v>
      </c>
      <c r="AU510" s="245" t="s">
        <v>85</v>
      </c>
      <c r="AV510" s="13" t="s">
        <v>85</v>
      </c>
      <c r="AW510" s="13" t="s">
        <v>32</v>
      </c>
      <c r="AX510" s="13" t="s">
        <v>83</v>
      </c>
      <c r="AY510" s="245" t="s">
        <v>144</v>
      </c>
    </row>
    <row r="511" spans="1:65" s="2" customFormat="1" ht="21.75" customHeight="1">
      <c r="A511" s="39"/>
      <c r="B511" s="40"/>
      <c r="C511" s="220" t="s">
        <v>475</v>
      </c>
      <c r="D511" s="220" t="s">
        <v>146</v>
      </c>
      <c r="E511" s="221" t="s">
        <v>476</v>
      </c>
      <c r="F511" s="222" t="s">
        <v>477</v>
      </c>
      <c r="G511" s="223" t="s">
        <v>177</v>
      </c>
      <c r="H511" s="224">
        <v>580.224</v>
      </c>
      <c r="I511" s="225"/>
      <c r="J511" s="226">
        <f>ROUND(I511*H511,2)</f>
        <v>0</v>
      </c>
      <c r="K511" s="227"/>
      <c r="L511" s="45"/>
      <c r="M511" s="228" t="s">
        <v>1</v>
      </c>
      <c r="N511" s="229" t="s">
        <v>41</v>
      </c>
      <c r="O511" s="92"/>
      <c r="P511" s="230">
        <f>O511*H511</f>
        <v>0</v>
      </c>
      <c r="Q511" s="230">
        <v>0.00268</v>
      </c>
      <c r="R511" s="230">
        <f>Q511*H511</f>
        <v>1.5550003200000002</v>
      </c>
      <c r="S511" s="230">
        <v>0</v>
      </c>
      <c r="T511" s="231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2" t="s">
        <v>150</v>
      </c>
      <c r="AT511" s="232" t="s">
        <v>146</v>
      </c>
      <c r="AU511" s="232" t="s">
        <v>85</v>
      </c>
      <c r="AY511" s="18" t="s">
        <v>144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18" t="s">
        <v>83</v>
      </c>
      <c r="BK511" s="233">
        <f>ROUND(I511*H511,2)</f>
        <v>0</v>
      </c>
      <c r="BL511" s="18" t="s">
        <v>150</v>
      </c>
      <c r="BM511" s="232" t="s">
        <v>478</v>
      </c>
    </row>
    <row r="512" spans="1:51" s="13" customFormat="1" ht="12">
      <c r="A512" s="13"/>
      <c r="B512" s="234"/>
      <c r="C512" s="235"/>
      <c r="D512" s="236" t="s">
        <v>152</v>
      </c>
      <c r="E512" s="237" t="s">
        <v>1</v>
      </c>
      <c r="F512" s="238" t="s">
        <v>387</v>
      </c>
      <c r="G512" s="235"/>
      <c r="H512" s="239">
        <v>636.043</v>
      </c>
      <c r="I512" s="240"/>
      <c r="J512" s="235"/>
      <c r="K512" s="235"/>
      <c r="L512" s="241"/>
      <c r="M512" s="242"/>
      <c r="N512" s="243"/>
      <c r="O512" s="243"/>
      <c r="P512" s="243"/>
      <c r="Q512" s="243"/>
      <c r="R512" s="243"/>
      <c r="S512" s="243"/>
      <c r="T512" s="24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5" t="s">
        <v>152</v>
      </c>
      <c r="AU512" s="245" t="s">
        <v>85</v>
      </c>
      <c r="AV512" s="13" t="s">
        <v>85</v>
      </c>
      <c r="AW512" s="13" t="s">
        <v>32</v>
      </c>
      <c r="AX512" s="13" t="s">
        <v>76</v>
      </c>
      <c r="AY512" s="245" t="s">
        <v>144</v>
      </c>
    </row>
    <row r="513" spans="1:51" s="13" customFormat="1" ht="12">
      <c r="A513" s="13"/>
      <c r="B513" s="234"/>
      <c r="C513" s="235"/>
      <c r="D513" s="236" t="s">
        <v>152</v>
      </c>
      <c r="E513" s="237" t="s">
        <v>1</v>
      </c>
      <c r="F513" s="238" t="s">
        <v>479</v>
      </c>
      <c r="G513" s="235"/>
      <c r="H513" s="239">
        <v>41.776</v>
      </c>
      <c r="I513" s="240"/>
      <c r="J513" s="235"/>
      <c r="K513" s="235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152</v>
      </c>
      <c r="AU513" s="245" t="s">
        <v>85</v>
      </c>
      <c r="AV513" s="13" t="s">
        <v>85</v>
      </c>
      <c r="AW513" s="13" t="s">
        <v>32</v>
      </c>
      <c r="AX513" s="13" t="s">
        <v>76</v>
      </c>
      <c r="AY513" s="245" t="s">
        <v>144</v>
      </c>
    </row>
    <row r="514" spans="1:51" s="13" customFormat="1" ht="12">
      <c r="A514" s="13"/>
      <c r="B514" s="234"/>
      <c r="C514" s="235"/>
      <c r="D514" s="236" t="s">
        <v>152</v>
      </c>
      <c r="E514" s="237" t="s">
        <v>1</v>
      </c>
      <c r="F514" s="238" t="s">
        <v>480</v>
      </c>
      <c r="G514" s="235"/>
      <c r="H514" s="239">
        <v>-97.595</v>
      </c>
      <c r="I514" s="240"/>
      <c r="J514" s="235"/>
      <c r="K514" s="235"/>
      <c r="L514" s="241"/>
      <c r="M514" s="242"/>
      <c r="N514" s="243"/>
      <c r="O514" s="243"/>
      <c r="P514" s="243"/>
      <c r="Q514" s="243"/>
      <c r="R514" s="243"/>
      <c r="S514" s="243"/>
      <c r="T514" s="24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5" t="s">
        <v>152</v>
      </c>
      <c r="AU514" s="245" t="s">
        <v>85</v>
      </c>
      <c r="AV514" s="13" t="s">
        <v>85</v>
      </c>
      <c r="AW514" s="13" t="s">
        <v>32</v>
      </c>
      <c r="AX514" s="13" t="s">
        <v>76</v>
      </c>
      <c r="AY514" s="245" t="s">
        <v>144</v>
      </c>
    </row>
    <row r="515" spans="1:51" s="14" customFormat="1" ht="12">
      <c r="A515" s="14"/>
      <c r="B515" s="246"/>
      <c r="C515" s="247"/>
      <c r="D515" s="236" t="s">
        <v>152</v>
      </c>
      <c r="E515" s="248" t="s">
        <v>1</v>
      </c>
      <c r="F515" s="249" t="s">
        <v>156</v>
      </c>
      <c r="G515" s="247"/>
      <c r="H515" s="250">
        <v>580.2239999999999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6" t="s">
        <v>152</v>
      </c>
      <c r="AU515" s="256" t="s">
        <v>85</v>
      </c>
      <c r="AV515" s="14" t="s">
        <v>150</v>
      </c>
      <c r="AW515" s="14" t="s">
        <v>32</v>
      </c>
      <c r="AX515" s="14" t="s">
        <v>83</v>
      </c>
      <c r="AY515" s="256" t="s">
        <v>144</v>
      </c>
    </row>
    <row r="516" spans="1:65" s="2" customFormat="1" ht="21.75" customHeight="1">
      <c r="A516" s="39"/>
      <c r="B516" s="40"/>
      <c r="C516" s="220" t="s">
        <v>481</v>
      </c>
      <c r="D516" s="220" t="s">
        <v>146</v>
      </c>
      <c r="E516" s="221" t="s">
        <v>482</v>
      </c>
      <c r="F516" s="222" t="s">
        <v>483</v>
      </c>
      <c r="G516" s="223" t="s">
        <v>177</v>
      </c>
      <c r="H516" s="224">
        <v>115.38</v>
      </c>
      <c r="I516" s="225"/>
      <c r="J516" s="226">
        <f>ROUND(I516*H516,2)</f>
        <v>0</v>
      </c>
      <c r="K516" s="227"/>
      <c r="L516" s="45"/>
      <c r="M516" s="228" t="s">
        <v>1</v>
      </c>
      <c r="N516" s="229" t="s">
        <v>41</v>
      </c>
      <c r="O516" s="92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2" t="s">
        <v>150</v>
      </c>
      <c r="AT516" s="232" t="s">
        <v>146</v>
      </c>
      <c r="AU516" s="232" t="s">
        <v>85</v>
      </c>
      <c r="AY516" s="18" t="s">
        <v>144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8" t="s">
        <v>83</v>
      </c>
      <c r="BK516" s="233">
        <f>ROUND(I516*H516,2)</f>
        <v>0</v>
      </c>
      <c r="BL516" s="18" t="s">
        <v>150</v>
      </c>
      <c r="BM516" s="232" t="s">
        <v>484</v>
      </c>
    </row>
    <row r="517" spans="1:51" s="13" customFormat="1" ht="12">
      <c r="A517" s="13"/>
      <c r="B517" s="234"/>
      <c r="C517" s="235"/>
      <c r="D517" s="236" t="s">
        <v>152</v>
      </c>
      <c r="E517" s="237" t="s">
        <v>1</v>
      </c>
      <c r="F517" s="238" t="s">
        <v>485</v>
      </c>
      <c r="G517" s="235"/>
      <c r="H517" s="239">
        <v>4.05</v>
      </c>
      <c r="I517" s="240"/>
      <c r="J517" s="235"/>
      <c r="K517" s="235"/>
      <c r="L517" s="241"/>
      <c r="M517" s="242"/>
      <c r="N517" s="243"/>
      <c r="O517" s="243"/>
      <c r="P517" s="243"/>
      <c r="Q517" s="243"/>
      <c r="R517" s="243"/>
      <c r="S517" s="243"/>
      <c r="T517" s="24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5" t="s">
        <v>152</v>
      </c>
      <c r="AU517" s="245" t="s">
        <v>85</v>
      </c>
      <c r="AV517" s="13" t="s">
        <v>85</v>
      </c>
      <c r="AW517" s="13" t="s">
        <v>32</v>
      </c>
      <c r="AX517" s="13" t="s">
        <v>76</v>
      </c>
      <c r="AY517" s="245" t="s">
        <v>144</v>
      </c>
    </row>
    <row r="518" spans="1:51" s="13" customFormat="1" ht="12">
      <c r="A518" s="13"/>
      <c r="B518" s="234"/>
      <c r="C518" s="235"/>
      <c r="D518" s="236" t="s">
        <v>152</v>
      </c>
      <c r="E518" s="237" t="s">
        <v>1</v>
      </c>
      <c r="F518" s="238" t="s">
        <v>486</v>
      </c>
      <c r="G518" s="235"/>
      <c r="H518" s="239">
        <v>1.62</v>
      </c>
      <c r="I518" s="240"/>
      <c r="J518" s="235"/>
      <c r="K518" s="235"/>
      <c r="L518" s="241"/>
      <c r="M518" s="242"/>
      <c r="N518" s="243"/>
      <c r="O518" s="243"/>
      <c r="P518" s="243"/>
      <c r="Q518" s="243"/>
      <c r="R518" s="243"/>
      <c r="S518" s="243"/>
      <c r="T518" s="24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5" t="s">
        <v>152</v>
      </c>
      <c r="AU518" s="245" t="s">
        <v>85</v>
      </c>
      <c r="AV518" s="13" t="s">
        <v>85</v>
      </c>
      <c r="AW518" s="13" t="s">
        <v>32</v>
      </c>
      <c r="AX518" s="13" t="s">
        <v>76</v>
      </c>
      <c r="AY518" s="245" t="s">
        <v>144</v>
      </c>
    </row>
    <row r="519" spans="1:51" s="13" customFormat="1" ht="12">
      <c r="A519" s="13"/>
      <c r="B519" s="234"/>
      <c r="C519" s="235"/>
      <c r="D519" s="236" t="s">
        <v>152</v>
      </c>
      <c r="E519" s="237" t="s">
        <v>1</v>
      </c>
      <c r="F519" s="238" t="s">
        <v>487</v>
      </c>
      <c r="G519" s="235"/>
      <c r="H519" s="239">
        <v>0.72</v>
      </c>
      <c r="I519" s="240"/>
      <c r="J519" s="235"/>
      <c r="K519" s="235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152</v>
      </c>
      <c r="AU519" s="245" t="s">
        <v>85</v>
      </c>
      <c r="AV519" s="13" t="s">
        <v>85</v>
      </c>
      <c r="AW519" s="13" t="s">
        <v>32</v>
      </c>
      <c r="AX519" s="13" t="s">
        <v>76</v>
      </c>
      <c r="AY519" s="245" t="s">
        <v>144</v>
      </c>
    </row>
    <row r="520" spans="1:51" s="13" customFormat="1" ht="12">
      <c r="A520" s="13"/>
      <c r="B520" s="234"/>
      <c r="C520" s="235"/>
      <c r="D520" s="236" t="s">
        <v>152</v>
      </c>
      <c r="E520" s="237" t="s">
        <v>1</v>
      </c>
      <c r="F520" s="238" t="s">
        <v>488</v>
      </c>
      <c r="G520" s="235"/>
      <c r="H520" s="239">
        <v>5.76</v>
      </c>
      <c r="I520" s="240"/>
      <c r="J520" s="235"/>
      <c r="K520" s="235"/>
      <c r="L520" s="241"/>
      <c r="M520" s="242"/>
      <c r="N520" s="243"/>
      <c r="O520" s="243"/>
      <c r="P520" s="243"/>
      <c r="Q520" s="243"/>
      <c r="R520" s="243"/>
      <c r="S520" s="243"/>
      <c r="T520" s="24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5" t="s">
        <v>152</v>
      </c>
      <c r="AU520" s="245" t="s">
        <v>85</v>
      </c>
      <c r="AV520" s="13" t="s">
        <v>85</v>
      </c>
      <c r="AW520" s="13" t="s">
        <v>32</v>
      </c>
      <c r="AX520" s="13" t="s">
        <v>76</v>
      </c>
      <c r="AY520" s="245" t="s">
        <v>144</v>
      </c>
    </row>
    <row r="521" spans="1:51" s="13" customFormat="1" ht="12">
      <c r="A521" s="13"/>
      <c r="B521" s="234"/>
      <c r="C521" s="235"/>
      <c r="D521" s="236" t="s">
        <v>152</v>
      </c>
      <c r="E521" s="237" t="s">
        <v>1</v>
      </c>
      <c r="F521" s="238" t="s">
        <v>489</v>
      </c>
      <c r="G521" s="235"/>
      <c r="H521" s="239">
        <v>7.2</v>
      </c>
      <c r="I521" s="240"/>
      <c r="J521" s="235"/>
      <c r="K521" s="235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152</v>
      </c>
      <c r="AU521" s="245" t="s">
        <v>85</v>
      </c>
      <c r="AV521" s="13" t="s">
        <v>85</v>
      </c>
      <c r="AW521" s="13" t="s">
        <v>32</v>
      </c>
      <c r="AX521" s="13" t="s">
        <v>76</v>
      </c>
      <c r="AY521" s="245" t="s">
        <v>144</v>
      </c>
    </row>
    <row r="522" spans="1:51" s="13" customFormat="1" ht="12">
      <c r="A522" s="13"/>
      <c r="B522" s="234"/>
      <c r="C522" s="235"/>
      <c r="D522" s="236" t="s">
        <v>152</v>
      </c>
      <c r="E522" s="237" t="s">
        <v>1</v>
      </c>
      <c r="F522" s="238" t="s">
        <v>490</v>
      </c>
      <c r="G522" s="235"/>
      <c r="H522" s="239">
        <v>2.16</v>
      </c>
      <c r="I522" s="240"/>
      <c r="J522" s="235"/>
      <c r="K522" s="235"/>
      <c r="L522" s="241"/>
      <c r="M522" s="242"/>
      <c r="N522" s="243"/>
      <c r="O522" s="243"/>
      <c r="P522" s="243"/>
      <c r="Q522" s="243"/>
      <c r="R522" s="243"/>
      <c r="S522" s="243"/>
      <c r="T522" s="24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5" t="s">
        <v>152</v>
      </c>
      <c r="AU522" s="245" t="s">
        <v>85</v>
      </c>
      <c r="AV522" s="13" t="s">
        <v>85</v>
      </c>
      <c r="AW522" s="13" t="s">
        <v>32</v>
      </c>
      <c r="AX522" s="13" t="s">
        <v>76</v>
      </c>
      <c r="AY522" s="245" t="s">
        <v>144</v>
      </c>
    </row>
    <row r="523" spans="1:51" s="13" customFormat="1" ht="12">
      <c r="A523" s="13"/>
      <c r="B523" s="234"/>
      <c r="C523" s="235"/>
      <c r="D523" s="236" t="s">
        <v>152</v>
      </c>
      <c r="E523" s="237" t="s">
        <v>1</v>
      </c>
      <c r="F523" s="238" t="s">
        <v>491</v>
      </c>
      <c r="G523" s="235"/>
      <c r="H523" s="239">
        <v>1.14</v>
      </c>
      <c r="I523" s="240"/>
      <c r="J523" s="235"/>
      <c r="K523" s="235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152</v>
      </c>
      <c r="AU523" s="245" t="s">
        <v>85</v>
      </c>
      <c r="AV523" s="13" t="s">
        <v>85</v>
      </c>
      <c r="AW523" s="13" t="s">
        <v>32</v>
      </c>
      <c r="AX523" s="13" t="s">
        <v>76</v>
      </c>
      <c r="AY523" s="245" t="s">
        <v>144</v>
      </c>
    </row>
    <row r="524" spans="1:51" s="13" customFormat="1" ht="12">
      <c r="A524" s="13"/>
      <c r="B524" s="234"/>
      <c r="C524" s="235"/>
      <c r="D524" s="236" t="s">
        <v>152</v>
      </c>
      <c r="E524" s="237" t="s">
        <v>1</v>
      </c>
      <c r="F524" s="238" t="s">
        <v>492</v>
      </c>
      <c r="G524" s="235"/>
      <c r="H524" s="239">
        <v>1.2</v>
      </c>
      <c r="I524" s="240"/>
      <c r="J524" s="235"/>
      <c r="K524" s="235"/>
      <c r="L524" s="241"/>
      <c r="M524" s="242"/>
      <c r="N524" s="243"/>
      <c r="O524" s="243"/>
      <c r="P524" s="243"/>
      <c r="Q524" s="243"/>
      <c r="R524" s="243"/>
      <c r="S524" s="243"/>
      <c r="T524" s="24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5" t="s">
        <v>152</v>
      </c>
      <c r="AU524" s="245" t="s">
        <v>85</v>
      </c>
      <c r="AV524" s="13" t="s">
        <v>85</v>
      </c>
      <c r="AW524" s="13" t="s">
        <v>32</v>
      </c>
      <c r="AX524" s="13" t="s">
        <v>76</v>
      </c>
      <c r="AY524" s="245" t="s">
        <v>144</v>
      </c>
    </row>
    <row r="525" spans="1:51" s="13" customFormat="1" ht="12">
      <c r="A525" s="13"/>
      <c r="B525" s="234"/>
      <c r="C525" s="235"/>
      <c r="D525" s="236" t="s">
        <v>152</v>
      </c>
      <c r="E525" s="237" t="s">
        <v>1</v>
      </c>
      <c r="F525" s="238" t="s">
        <v>493</v>
      </c>
      <c r="G525" s="235"/>
      <c r="H525" s="239">
        <v>5.4</v>
      </c>
      <c r="I525" s="240"/>
      <c r="J525" s="235"/>
      <c r="K525" s="235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152</v>
      </c>
      <c r="AU525" s="245" t="s">
        <v>85</v>
      </c>
      <c r="AV525" s="13" t="s">
        <v>85</v>
      </c>
      <c r="AW525" s="13" t="s">
        <v>32</v>
      </c>
      <c r="AX525" s="13" t="s">
        <v>76</v>
      </c>
      <c r="AY525" s="245" t="s">
        <v>144</v>
      </c>
    </row>
    <row r="526" spans="1:51" s="13" customFormat="1" ht="12">
      <c r="A526" s="13"/>
      <c r="B526" s="234"/>
      <c r="C526" s="235"/>
      <c r="D526" s="236" t="s">
        <v>152</v>
      </c>
      <c r="E526" s="237" t="s">
        <v>1</v>
      </c>
      <c r="F526" s="238" t="s">
        <v>494</v>
      </c>
      <c r="G526" s="235"/>
      <c r="H526" s="239">
        <v>12.6</v>
      </c>
      <c r="I526" s="240"/>
      <c r="J526" s="235"/>
      <c r="K526" s="235"/>
      <c r="L526" s="241"/>
      <c r="M526" s="242"/>
      <c r="N526" s="243"/>
      <c r="O526" s="243"/>
      <c r="P526" s="243"/>
      <c r="Q526" s="243"/>
      <c r="R526" s="243"/>
      <c r="S526" s="243"/>
      <c r="T526" s="24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5" t="s">
        <v>152</v>
      </c>
      <c r="AU526" s="245" t="s">
        <v>85</v>
      </c>
      <c r="AV526" s="13" t="s">
        <v>85</v>
      </c>
      <c r="AW526" s="13" t="s">
        <v>32</v>
      </c>
      <c r="AX526" s="13" t="s">
        <v>76</v>
      </c>
      <c r="AY526" s="245" t="s">
        <v>144</v>
      </c>
    </row>
    <row r="527" spans="1:51" s="13" customFormat="1" ht="12">
      <c r="A527" s="13"/>
      <c r="B527" s="234"/>
      <c r="C527" s="235"/>
      <c r="D527" s="236" t="s">
        <v>152</v>
      </c>
      <c r="E527" s="237" t="s">
        <v>1</v>
      </c>
      <c r="F527" s="238" t="s">
        <v>495</v>
      </c>
      <c r="G527" s="235"/>
      <c r="H527" s="239">
        <v>3.78</v>
      </c>
      <c r="I527" s="240"/>
      <c r="J527" s="235"/>
      <c r="K527" s="235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152</v>
      </c>
      <c r="AU527" s="245" t="s">
        <v>85</v>
      </c>
      <c r="AV527" s="13" t="s">
        <v>85</v>
      </c>
      <c r="AW527" s="13" t="s">
        <v>32</v>
      </c>
      <c r="AX527" s="13" t="s">
        <v>76</v>
      </c>
      <c r="AY527" s="245" t="s">
        <v>144</v>
      </c>
    </row>
    <row r="528" spans="1:51" s="13" customFormat="1" ht="12">
      <c r="A528" s="13"/>
      <c r="B528" s="234"/>
      <c r="C528" s="235"/>
      <c r="D528" s="236" t="s">
        <v>152</v>
      </c>
      <c r="E528" s="237" t="s">
        <v>1</v>
      </c>
      <c r="F528" s="238" t="s">
        <v>496</v>
      </c>
      <c r="G528" s="235"/>
      <c r="H528" s="239">
        <v>11.34</v>
      </c>
      <c r="I528" s="240"/>
      <c r="J528" s="235"/>
      <c r="K528" s="235"/>
      <c r="L528" s="241"/>
      <c r="M528" s="242"/>
      <c r="N528" s="243"/>
      <c r="O528" s="243"/>
      <c r="P528" s="243"/>
      <c r="Q528" s="243"/>
      <c r="R528" s="243"/>
      <c r="S528" s="243"/>
      <c r="T528" s="24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5" t="s">
        <v>152</v>
      </c>
      <c r="AU528" s="245" t="s">
        <v>85</v>
      </c>
      <c r="AV528" s="13" t="s">
        <v>85</v>
      </c>
      <c r="AW528" s="13" t="s">
        <v>32</v>
      </c>
      <c r="AX528" s="13" t="s">
        <v>76</v>
      </c>
      <c r="AY528" s="245" t="s">
        <v>144</v>
      </c>
    </row>
    <row r="529" spans="1:51" s="13" customFormat="1" ht="12">
      <c r="A529" s="13"/>
      <c r="B529" s="234"/>
      <c r="C529" s="235"/>
      <c r="D529" s="236" t="s">
        <v>152</v>
      </c>
      <c r="E529" s="237" t="s">
        <v>1</v>
      </c>
      <c r="F529" s="238" t="s">
        <v>497</v>
      </c>
      <c r="G529" s="235"/>
      <c r="H529" s="239">
        <v>8.4</v>
      </c>
      <c r="I529" s="240"/>
      <c r="J529" s="235"/>
      <c r="K529" s="235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152</v>
      </c>
      <c r="AU529" s="245" t="s">
        <v>85</v>
      </c>
      <c r="AV529" s="13" t="s">
        <v>85</v>
      </c>
      <c r="AW529" s="13" t="s">
        <v>32</v>
      </c>
      <c r="AX529" s="13" t="s">
        <v>76</v>
      </c>
      <c r="AY529" s="245" t="s">
        <v>144</v>
      </c>
    </row>
    <row r="530" spans="1:51" s="13" customFormat="1" ht="12">
      <c r="A530" s="13"/>
      <c r="B530" s="234"/>
      <c r="C530" s="235"/>
      <c r="D530" s="236" t="s">
        <v>152</v>
      </c>
      <c r="E530" s="237" t="s">
        <v>1</v>
      </c>
      <c r="F530" s="238" t="s">
        <v>498</v>
      </c>
      <c r="G530" s="235"/>
      <c r="H530" s="239">
        <v>17.64</v>
      </c>
      <c r="I530" s="240"/>
      <c r="J530" s="235"/>
      <c r="K530" s="235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152</v>
      </c>
      <c r="AU530" s="245" t="s">
        <v>85</v>
      </c>
      <c r="AV530" s="13" t="s">
        <v>85</v>
      </c>
      <c r="AW530" s="13" t="s">
        <v>32</v>
      </c>
      <c r="AX530" s="13" t="s">
        <v>76</v>
      </c>
      <c r="AY530" s="245" t="s">
        <v>144</v>
      </c>
    </row>
    <row r="531" spans="1:51" s="13" customFormat="1" ht="12">
      <c r="A531" s="13"/>
      <c r="B531" s="234"/>
      <c r="C531" s="235"/>
      <c r="D531" s="236" t="s">
        <v>152</v>
      </c>
      <c r="E531" s="237" t="s">
        <v>1</v>
      </c>
      <c r="F531" s="238" t="s">
        <v>499</v>
      </c>
      <c r="G531" s="235"/>
      <c r="H531" s="239">
        <v>13.23</v>
      </c>
      <c r="I531" s="240"/>
      <c r="J531" s="235"/>
      <c r="K531" s="235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152</v>
      </c>
      <c r="AU531" s="245" t="s">
        <v>85</v>
      </c>
      <c r="AV531" s="13" t="s">
        <v>85</v>
      </c>
      <c r="AW531" s="13" t="s">
        <v>32</v>
      </c>
      <c r="AX531" s="13" t="s">
        <v>76</v>
      </c>
      <c r="AY531" s="245" t="s">
        <v>144</v>
      </c>
    </row>
    <row r="532" spans="1:51" s="13" customFormat="1" ht="12">
      <c r="A532" s="13"/>
      <c r="B532" s="234"/>
      <c r="C532" s="235"/>
      <c r="D532" s="236" t="s">
        <v>152</v>
      </c>
      <c r="E532" s="237" t="s">
        <v>1</v>
      </c>
      <c r="F532" s="238" t="s">
        <v>500</v>
      </c>
      <c r="G532" s="235"/>
      <c r="H532" s="239">
        <v>3.36</v>
      </c>
      <c r="I532" s="240"/>
      <c r="J532" s="235"/>
      <c r="K532" s="235"/>
      <c r="L532" s="241"/>
      <c r="M532" s="242"/>
      <c r="N532" s="243"/>
      <c r="O532" s="243"/>
      <c r="P532" s="243"/>
      <c r="Q532" s="243"/>
      <c r="R532" s="243"/>
      <c r="S532" s="243"/>
      <c r="T532" s="24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5" t="s">
        <v>152</v>
      </c>
      <c r="AU532" s="245" t="s">
        <v>85</v>
      </c>
      <c r="AV532" s="13" t="s">
        <v>85</v>
      </c>
      <c r="AW532" s="13" t="s">
        <v>32</v>
      </c>
      <c r="AX532" s="13" t="s">
        <v>76</v>
      </c>
      <c r="AY532" s="245" t="s">
        <v>144</v>
      </c>
    </row>
    <row r="533" spans="1:51" s="13" customFormat="1" ht="12">
      <c r="A533" s="13"/>
      <c r="B533" s="234"/>
      <c r="C533" s="235"/>
      <c r="D533" s="236" t="s">
        <v>152</v>
      </c>
      <c r="E533" s="237" t="s">
        <v>1</v>
      </c>
      <c r="F533" s="238" t="s">
        <v>501</v>
      </c>
      <c r="G533" s="235"/>
      <c r="H533" s="239">
        <v>3.36</v>
      </c>
      <c r="I533" s="240"/>
      <c r="J533" s="235"/>
      <c r="K533" s="235"/>
      <c r="L533" s="241"/>
      <c r="M533" s="242"/>
      <c r="N533" s="243"/>
      <c r="O533" s="243"/>
      <c r="P533" s="243"/>
      <c r="Q533" s="243"/>
      <c r="R533" s="243"/>
      <c r="S533" s="243"/>
      <c r="T533" s="24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5" t="s">
        <v>152</v>
      </c>
      <c r="AU533" s="245" t="s">
        <v>85</v>
      </c>
      <c r="AV533" s="13" t="s">
        <v>85</v>
      </c>
      <c r="AW533" s="13" t="s">
        <v>32</v>
      </c>
      <c r="AX533" s="13" t="s">
        <v>76</v>
      </c>
      <c r="AY533" s="245" t="s">
        <v>144</v>
      </c>
    </row>
    <row r="534" spans="1:51" s="13" customFormat="1" ht="12">
      <c r="A534" s="13"/>
      <c r="B534" s="234"/>
      <c r="C534" s="235"/>
      <c r="D534" s="236" t="s">
        <v>152</v>
      </c>
      <c r="E534" s="237" t="s">
        <v>1</v>
      </c>
      <c r="F534" s="238" t="s">
        <v>502</v>
      </c>
      <c r="G534" s="235"/>
      <c r="H534" s="239">
        <v>3.36</v>
      </c>
      <c r="I534" s="240"/>
      <c r="J534" s="235"/>
      <c r="K534" s="235"/>
      <c r="L534" s="241"/>
      <c r="M534" s="242"/>
      <c r="N534" s="243"/>
      <c r="O534" s="243"/>
      <c r="P534" s="243"/>
      <c r="Q534" s="243"/>
      <c r="R534" s="243"/>
      <c r="S534" s="243"/>
      <c r="T534" s="24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5" t="s">
        <v>152</v>
      </c>
      <c r="AU534" s="245" t="s">
        <v>85</v>
      </c>
      <c r="AV534" s="13" t="s">
        <v>85</v>
      </c>
      <c r="AW534" s="13" t="s">
        <v>32</v>
      </c>
      <c r="AX534" s="13" t="s">
        <v>76</v>
      </c>
      <c r="AY534" s="245" t="s">
        <v>144</v>
      </c>
    </row>
    <row r="535" spans="1:51" s="13" customFormat="1" ht="12">
      <c r="A535" s="13"/>
      <c r="B535" s="234"/>
      <c r="C535" s="235"/>
      <c r="D535" s="236" t="s">
        <v>152</v>
      </c>
      <c r="E535" s="237" t="s">
        <v>1</v>
      </c>
      <c r="F535" s="238" t="s">
        <v>503</v>
      </c>
      <c r="G535" s="235"/>
      <c r="H535" s="239">
        <v>3.78</v>
      </c>
      <c r="I535" s="240"/>
      <c r="J535" s="235"/>
      <c r="K535" s="235"/>
      <c r="L535" s="241"/>
      <c r="M535" s="242"/>
      <c r="N535" s="243"/>
      <c r="O535" s="243"/>
      <c r="P535" s="243"/>
      <c r="Q535" s="243"/>
      <c r="R535" s="243"/>
      <c r="S535" s="243"/>
      <c r="T535" s="24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152</v>
      </c>
      <c r="AU535" s="245" t="s">
        <v>85</v>
      </c>
      <c r="AV535" s="13" t="s">
        <v>85</v>
      </c>
      <c r="AW535" s="13" t="s">
        <v>32</v>
      </c>
      <c r="AX535" s="13" t="s">
        <v>76</v>
      </c>
      <c r="AY535" s="245" t="s">
        <v>144</v>
      </c>
    </row>
    <row r="536" spans="1:51" s="13" customFormat="1" ht="12">
      <c r="A536" s="13"/>
      <c r="B536" s="234"/>
      <c r="C536" s="235"/>
      <c r="D536" s="236" t="s">
        <v>152</v>
      </c>
      <c r="E536" s="237" t="s">
        <v>1</v>
      </c>
      <c r="F536" s="238" t="s">
        <v>504</v>
      </c>
      <c r="G536" s="235"/>
      <c r="H536" s="239">
        <v>3.84</v>
      </c>
      <c r="I536" s="240"/>
      <c r="J536" s="235"/>
      <c r="K536" s="235"/>
      <c r="L536" s="241"/>
      <c r="M536" s="242"/>
      <c r="N536" s="243"/>
      <c r="O536" s="243"/>
      <c r="P536" s="243"/>
      <c r="Q536" s="243"/>
      <c r="R536" s="243"/>
      <c r="S536" s="243"/>
      <c r="T536" s="24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5" t="s">
        <v>152</v>
      </c>
      <c r="AU536" s="245" t="s">
        <v>85</v>
      </c>
      <c r="AV536" s="13" t="s">
        <v>85</v>
      </c>
      <c r="AW536" s="13" t="s">
        <v>32</v>
      </c>
      <c r="AX536" s="13" t="s">
        <v>76</v>
      </c>
      <c r="AY536" s="245" t="s">
        <v>144</v>
      </c>
    </row>
    <row r="537" spans="1:51" s="13" customFormat="1" ht="12">
      <c r="A537" s="13"/>
      <c r="B537" s="234"/>
      <c r="C537" s="235"/>
      <c r="D537" s="236" t="s">
        <v>152</v>
      </c>
      <c r="E537" s="237" t="s">
        <v>1</v>
      </c>
      <c r="F537" s="238" t="s">
        <v>505</v>
      </c>
      <c r="G537" s="235"/>
      <c r="H537" s="239">
        <v>15.75</v>
      </c>
      <c r="I537" s="240"/>
      <c r="J537" s="235"/>
      <c r="K537" s="235"/>
      <c r="L537" s="241"/>
      <c r="M537" s="242"/>
      <c r="N537" s="243"/>
      <c r="O537" s="243"/>
      <c r="P537" s="243"/>
      <c r="Q537" s="243"/>
      <c r="R537" s="243"/>
      <c r="S537" s="243"/>
      <c r="T537" s="24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5" t="s">
        <v>152</v>
      </c>
      <c r="AU537" s="245" t="s">
        <v>85</v>
      </c>
      <c r="AV537" s="13" t="s">
        <v>85</v>
      </c>
      <c r="AW537" s="13" t="s">
        <v>32</v>
      </c>
      <c r="AX537" s="13" t="s">
        <v>76</v>
      </c>
      <c r="AY537" s="245" t="s">
        <v>144</v>
      </c>
    </row>
    <row r="538" spans="1:51" s="13" customFormat="1" ht="12">
      <c r="A538" s="13"/>
      <c r="B538" s="234"/>
      <c r="C538" s="235"/>
      <c r="D538" s="236" t="s">
        <v>152</v>
      </c>
      <c r="E538" s="237" t="s">
        <v>1</v>
      </c>
      <c r="F538" s="238" t="s">
        <v>506</v>
      </c>
      <c r="G538" s="235"/>
      <c r="H538" s="239">
        <v>5.4</v>
      </c>
      <c r="I538" s="240"/>
      <c r="J538" s="235"/>
      <c r="K538" s="235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152</v>
      </c>
      <c r="AU538" s="245" t="s">
        <v>85</v>
      </c>
      <c r="AV538" s="13" t="s">
        <v>85</v>
      </c>
      <c r="AW538" s="13" t="s">
        <v>32</v>
      </c>
      <c r="AX538" s="13" t="s">
        <v>76</v>
      </c>
      <c r="AY538" s="245" t="s">
        <v>144</v>
      </c>
    </row>
    <row r="539" spans="1:51" s="13" customFormat="1" ht="12">
      <c r="A539" s="13"/>
      <c r="B539" s="234"/>
      <c r="C539" s="235"/>
      <c r="D539" s="236" t="s">
        <v>152</v>
      </c>
      <c r="E539" s="237" t="s">
        <v>1</v>
      </c>
      <c r="F539" s="238" t="s">
        <v>507</v>
      </c>
      <c r="G539" s="235"/>
      <c r="H539" s="239">
        <v>1.44</v>
      </c>
      <c r="I539" s="240"/>
      <c r="J539" s="235"/>
      <c r="K539" s="235"/>
      <c r="L539" s="241"/>
      <c r="M539" s="242"/>
      <c r="N539" s="243"/>
      <c r="O539" s="243"/>
      <c r="P539" s="243"/>
      <c r="Q539" s="243"/>
      <c r="R539" s="243"/>
      <c r="S539" s="243"/>
      <c r="T539" s="24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5" t="s">
        <v>152</v>
      </c>
      <c r="AU539" s="245" t="s">
        <v>85</v>
      </c>
      <c r="AV539" s="13" t="s">
        <v>85</v>
      </c>
      <c r="AW539" s="13" t="s">
        <v>32</v>
      </c>
      <c r="AX539" s="13" t="s">
        <v>76</v>
      </c>
      <c r="AY539" s="245" t="s">
        <v>144</v>
      </c>
    </row>
    <row r="540" spans="1:51" s="13" customFormat="1" ht="12">
      <c r="A540" s="13"/>
      <c r="B540" s="234"/>
      <c r="C540" s="235"/>
      <c r="D540" s="236" t="s">
        <v>152</v>
      </c>
      <c r="E540" s="237" t="s">
        <v>1</v>
      </c>
      <c r="F540" s="238" t="s">
        <v>508</v>
      </c>
      <c r="G540" s="235"/>
      <c r="H540" s="239">
        <v>-21.15</v>
      </c>
      <c r="I540" s="240"/>
      <c r="J540" s="235"/>
      <c r="K540" s="235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152</v>
      </c>
      <c r="AU540" s="245" t="s">
        <v>85</v>
      </c>
      <c r="AV540" s="13" t="s">
        <v>85</v>
      </c>
      <c r="AW540" s="13" t="s">
        <v>32</v>
      </c>
      <c r="AX540" s="13" t="s">
        <v>76</v>
      </c>
      <c r="AY540" s="245" t="s">
        <v>144</v>
      </c>
    </row>
    <row r="541" spans="1:51" s="14" customFormat="1" ht="12">
      <c r="A541" s="14"/>
      <c r="B541" s="246"/>
      <c r="C541" s="247"/>
      <c r="D541" s="236" t="s">
        <v>152</v>
      </c>
      <c r="E541" s="248" t="s">
        <v>1</v>
      </c>
      <c r="F541" s="249" t="s">
        <v>156</v>
      </c>
      <c r="G541" s="247"/>
      <c r="H541" s="250">
        <v>115.38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6" t="s">
        <v>152</v>
      </c>
      <c r="AU541" s="256" t="s">
        <v>85</v>
      </c>
      <c r="AV541" s="14" t="s">
        <v>150</v>
      </c>
      <c r="AW541" s="14" t="s">
        <v>32</v>
      </c>
      <c r="AX541" s="14" t="s">
        <v>83</v>
      </c>
      <c r="AY541" s="256" t="s">
        <v>144</v>
      </c>
    </row>
    <row r="542" spans="1:65" s="2" customFormat="1" ht="16.5" customHeight="1">
      <c r="A542" s="39"/>
      <c r="B542" s="40"/>
      <c r="C542" s="220" t="s">
        <v>509</v>
      </c>
      <c r="D542" s="220" t="s">
        <v>146</v>
      </c>
      <c r="E542" s="221" t="s">
        <v>510</v>
      </c>
      <c r="F542" s="222" t="s">
        <v>511</v>
      </c>
      <c r="G542" s="223" t="s">
        <v>177</v>
      </c>
      <c r="H542" s="224">
        <v>781.614</v>
      </c>
      <c r="I542" s="225"/>
      <c r="J542" s="226">
        <f>ROUND(I542*H542,2)</f>
        <v>0</v>
      </c>
      <c r="K542" s="227"/>
      <c r="L542" s="45"/>
      <c r="M542" s="228" t="s">
        <v>1</v>
      </c>
      <c r="N542" s="229" t="s">
        <v>41</v>
      </c>
      <c r="O542" s="92"/>
      <c r="P542" s="230">
        <f>O542*H542</f>
        <v>0</v>
      </c>
      <c r="Q542" s="230">
        <v>0</v>
      </c>
      <c r="R542" s="230">
        <f>Q542*H542</f>
        <v>0</v>
      </c>
      <c r="S542" s="230">
        <v>0</v>
      </c>
      <c r="T542" s="231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2" t="s">
        <v>150</v>
      </c>
      <c r="AT542" s="232" t="s">
        <v>146</v>
      </c>
      <c r="AU542" s="232" t="s">
        <v>85</v>
      </c>
      <c r="AY542" s="18" t="s">
        <v>144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18" t="s">
        <v>83</v>
      </c>
      <c r="BK542" s="233">
        <f>ROUND(I542*H542,2)</f>
        <v>0</v>
      </c>
      <c r="BL542" s="18" t="s">
        <v>150</v>
      </c>
      <c r="BM542" s="232" t="s">
        <v>512</v>
      </c>
    </row>
    <row r="543" spans="1:51" s="13" customFormat="1" ht="12">
      <c r="A543" s="13"/>
      <c r="B543" s="234"/>
      <c r="C543" s="235"/>
      <c r="D543" s="236" t="s">
        <v>152</v>
      </c>
      <c r="E543" s="237" t="s">
        <v>1</v>
      </c>
      <c r="F543" s="238" t="s">
        <v>513</v>
      </c>
      <c r="G543" s="235"/>
      <c r="H543" s="239">
        <v>638.467</v>
      </c>
      <c r="I543" s="240"/>
      <c r="J543" s="235"/>
      <c r="K543" s="235"/>
      <c r="L543" s="241"/>
      <c r="M543" s="242"/>
      <c r="N543" s="243"/>
      <c r="O543" s="243"/>
      <c r="P543" s="243"/>
      <c r="Q543" s="243"/>
      <c r="R543" s="243"/>
      <c r="S543" s="243"/>
      <c r="T543" s="24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152</v>
      </c>
      <c r="AU543" s="245" t="s">
        <v>85</v>
      </c>
      <c r="AV543" s="13" t="s">
        <v>85</v>
      </c>
      <c r="AW543" s="13" t="s">
        <v>32</v>
      </c>
      <c r="AX543" s="13" t="s">
        <v>76</v>
      </c>
      <c r="AY543" s="245" t="s">
        <v>144</v>
      </c>
    </row>
    <row r="544" spans="1:51" s="13" customFormat="1" ht="12">
      <c r="A544" s="13"/>
      <c r="B544" s="234"/>
      <c r="C544" s="235"/>
      <c r="D544" s="236" t="s">
        <v>152</v>
      </c>
      <c r="E544" s="237" t="s">
        <v>1</v>
      </c>
      <c r="F544" s="238" t="s">
        <v>285</v>
      </c>
      <c r="G544" s="235"/>
      <c r="H544" s="239">
        <v>86.453</v>
      </c>
      <c r="I544" s="240"/>
      <c r="J544" s="235"/>
      <c r="K544" s="235"/>
      <c r="L544" s="241"/>
      <c r="M544" s="242"/>
      <c r="N544" s="243"/>
      <c r="O544" s="243"/>
      <c r="P544" s="243"/>
      <c r="Q544" s="243"/>
      <c r="R544" s="243"/>
      <c r="S544" s="243"/>
      <c r="T544" s="24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5" t="s">
        <v>152</v>
      </c>
      <c r="AU544" s="245" t="s">
        <v>85</v>
      </c>
      <c r="AV544" s="13" t="s">
        <v>85</v>
      </c>
      <c r="AW544" s="13" t="s">
        <v>32</v>
      </c>
      <c r="AX544" s="13" t="s">
        <v>76</v>
      </c>
      <c r="AY544" s="245" t="s">
        <v>144</v>
      </c>
    </row>
    <row r="545" spans="1:51" s="16" customFormat="1" ht="12">
      <c r="A545" s="16"/>
      <c r="B545" s="267"/>
      <c r="C545" s="268"/>
      <c r="D545" s="236" t="s">
        <v>152</v>
      </c>
      <c r="E545" s="269" t="s">
        <v>1</v>
      </c>
      <c r="F545" s="270" t="s">
        <v>269</v>
      </c>
      <c r="G545" s="268"/>
      <c r="H545" s="271">
        <v>724.92</v>
      </c>
      <c r="I545" s="272"/>
      <c r="J545" s="268"/>
      <c r="K545" s="268"/>
      <c r="L545" s="273"/>
      <c r="M545" s="274"/>
      <c r="N545" s="275"/>
      <c r="O545" s="275"/>
      <c r="P545" s="275"/>
      <c r="Q545" s="275"/>
      <c r="R545" s="275"/>
      <c r="S545" s="275"/>
      <c r="T545" s="27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77" t="s">
        <v>152</v>
      </c>
      <c r="AU545" s="277" t="s">
        <v>85</v>
      </c>
      <c r="AV545" s="16" t="s">
        <v>162</v>
      </c>
      <c r="AW545" s="16" t="s">
        <v>32</v>
      </c>
      <c r="AX545" s="16" t="s">
        <v>76</v>
      </c>
      <c r="AY545" s="277" t="s">
        <v>144</v>
      </c>
    </row>
    <row r="546" spans="1:51" s="13" customFormat="1" ht="12">
      <c r="A546" s="13"/>
      <c r="B546" s="234"/>
      <c r="C546" s="235"/>
      <c r="D546" s="236" t="s">
        <v>152</v>
      </c>
      <c r="E546" s="237" t="s">
        <v>1</v>
      </c>
      <c r="F546" s="238" t="s">
        <v>474</v>
      </c>
      <c r="G546" s="235"/>
      <c r="H546" s="239">
        <v>148.481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152</v>
      </c>
      <c r="AU546" s="245" t="s">
        <v>85</v>
      </c>
      <c r="AV546" s="13" t="s">
        <v>85</v>
      </c>
      <c r="AW546" s="13" t="s">
        <v>32</v>
      </c>
      <c r="AX546" s="13" t="s">
        <v>76</v>
      </c>
      <c r="AY546" s="245" t="s">
        <v>144</v>
      </c>
    </row>
    <row r="547" spans="1:51" s="13" customFormat="1" ht="12">
      <c r="A547" s="13"/>
      <c r="B547" s="234"/>
      <c r="C547" s="235"/>
      <c r="D547" s="236" t="s">
        <v>152</v>
      </c>
      <c r="E547" s="237" t="s">
        <v>1</v>
      </c>
      <c r="F547" s="238" t="s">
        <v>341</v>
      </c>
      <c r="G547" s="235"/>
      <c r="H547" s="239">
        <v>-91.787</v>
      </c>
      <c r="I547" s="240"/>
      <c r="J547" s="235"/>
      <c r="K547" s="235"/>
      <c r="L547" s="241"/>
      <c r="M547" s="242"/>
      <c r="N547" s="243"/>
      <c r="O547" s="243"/>
      <c r="P547" s="243"/>
      <c r="Q547" s="243"/>
      <c r="R547" s="243"/>
      <c r="S547" s="243"/>
      <c r="T547" s="24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5" t="s">
        <v>152</v>
      </c>
      <c r="AU547" s="245" t="s">
        <v>85</v>
      </c>
      <c r="AV547" s="13" t="s">
        <v>85</v>
      </c>
      <c r="AW547" s="13" t="s">
        <v>32</v>
      </c>
      <c r="AX547" s="13" t="s">
        <v>76</v>
      </c>
      <c r="AY547" s="245" t="s">
        <v>144</v>
      </c>
    </row>
    <row r="548" spans="1:51" s="14" customFormat="1" ht="12">
      <c r="A548" s="14"/>
      <c r="B548" s="246"/>
      <c r="C548" s="247"/>
      <c r="D548" s="236" t="s">
        <v>152</v>
      </c>
      <c r="E548" s="248" t="s">
        <v>1</v>
      </c>
      <c r="F548" s="249" t="s">
        <v>156</v>
      </c>
      <c r="G548" s="247"/>
      <c r="H548" s="250">
        <v>781.6139999999999</v>
      </c>
      <c r="I548" s="251"/>
      <c r="J548" s="247"/>
      <c r="K548" s="247"/>
      <c r="L548" s="252"/>
      <c r="M548" s="253"/>
      <c r="N548" s="254"/>
      <c r="O548" s="254"/>
      <c r="P548" s="254"/>
      <c r="Q548" s="254"/>
      <c r="R548" s="254"/>
      <c r="S548" s="254"/>
      <c r="T548" s="25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6" t="s">
        <v>152</v>
      </c>
      <c r="AU548" s="256" t="s">
        <v>85</v>
      </c>
      <c r="AV548" s="14" t="s">
        <v>150</v>
      </c>
      <c r="AW548" s="14" t="s">
        <v>32</v>
      </c>
      <c r="AX548" s="14" t="s">
        <v>83</v>
      </c>
      <c r="AY548" s="256" t="s">
        <v>144</v>
      </c>
    </row>
    <row r="549" spans="1:65" s="2" customFormat="1" ht="21.75" customHeight="1">
      <c r="A549" s="39"/>
      <c r="B549" s="40"/>
      <c r="C549" s="220" t="s">
        <v>514</v>
      </c>
      <c r="D549" s="220" t="s">
        <v>146</v>
      </c>
      <c r="E549" s="221" t="s">
        <v>515</v>
      </c>
      <c r="F549" s="222" t="s">
        <v>516</v>
      </c>
      <c r="G549" s="223" t="s">
        <v>149</v>
      </c>
      <c r="H549" s="224">
        <v>0.675</v>
      </c>
      <c r="I549" s="225"/>
      <c r="J549" s="226">
        <f>ROUND(I549*H549,2)</f>
        <v>0</v>
      </c>
      <c r="K549" s="227"/>
      <c r="L549" s="45"/>
      <c r="M549" s="228" t="s">
        <v>1</v>
      </c>
      <c r="N549" s="229" t="s">
        <v>41</v>
      </c>
      <c r="O549" s="92"/>
      <c r="P549" s="230">
        <f>O549*H549</f>
        <v>0</v>
      </c>
      <c r="Q549" s="230">
        <v>2.45329</v>
      </c>
      <c r="R549" s="230">
        <f>Q549*H549</f>
        <v>1.65597075</v>
      </c>
      <c r="S549" s="230">
        <v>0</v>
      </c>
      <c r="T549" s="231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2" t="s">
        <v>150</v>
      </c>
      <c r="AT549" s="232" t="s">
        <v>146</v>
      </c>
      <c r="AU549" s="232" t="s">
        <v>85</v>
      </c>
      <c r="AY549" s="18" t="s">
        <v>144</v>
      </c>
      <c r="BE549" s="233">
        <f>IF(N549="základní",J549,0)</f>
        <v>0</v>
      </c>
      <c r="BF549" s="233">
        <f>IF(N549="snížená",J549,0)</f>
        <v>0</v>
      </c>
      <c r="BG549" s="233">
        <f>IF(N549="zákl. přenesená",J549,0)</f>
        <v>0</v>
      </c>
      <c r="BH549" s="233">
        <f>IF(N549="sníž. přenesená",J549,0)</f>
        <v>0</v>
      </c>
      <c r="BI549" s="233">
        <f>IF(N549="nulová",J549,0)</f>
        <v>0</v>
      </c>
      <c r="BJ549" s="18" t="s">
        <v>83</v>
      </c>
      <c r="BK549" s="233">
        <f>ROUND(I549*H549,2)</f>
        <v>0</v>
      </c>
      <c r="BL549" s="18" t="s">
        <v>150</v>
      </c>
      <c r="BM549" s="232" t="s">
        <v>517</v>
      </c>
    </row>
    <row r="550" spans="1:51" s="13" customFormat="1" ht="12">
      <c r="A550" s="13"/>
      <c r="B550" s="234"/>
      <c r="C550" s="235"/>
      <c r="D550" s="236" t="s">
        <v>152</v>
      </c>
      <c r="E550" s="237" t="s">
        <v>1</v>
      </c>
      <c r="F550" s="238" t="s">
        <v>518</v>
      </c>
      <c r="G550" s="235"/>
      <c r="H550" s="239">
        <v>0.675</v>
      </c>
      <c r="I550" s="240"/>
      <c r="J550" s="235"/>
      <c r="K550" s="235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152</v>
      </c>
      <c r="AU550" s="245" t="s">
        <v>85</v>
      </c>
      <c r="AV550" s="13" t="s">
        <v>85</v>
      </c>
      <c r="AW550" s="13" t="s">
        <v>32</v>
      </c>
      <c r="AX550" s="13" t="s">
        <v>83</v>
      </c>
      <c r="AY550" s="245" t="s">
        <v>144</v>
      </c>
    </row>
    <row r="551" spans="1:65" s="2" customFormat="1" ht="33" customHeight="1">
      <c r="A551" s="39"/>
      <c r="B551" s="40"/>
      <c r="C551" s="220" t="s">
        <v>519</v>
      </c>
      <c r="D551" s="220" t="s">
        <v>146</v>
      </c>
      <c r="E551" s="221" t="s">
        <v>520</v>
      </c>
      <c r="F551" s="222" t="s">
        <v>521</v>
      </c>
      <c r="G551" s="223" t="s">
        <v>177</v>
      </c>
      <c r="H551" s="224">
        <v>35.349</v>
      </c>
      <c r="I551" s="225"/>
      <c r="J551" s="226">
        <f>ROUND(I551*H551,2)</f>
        <v>0</v>
      </c>
      <c r="K551" s="227"/>
      <c r="L551" s="45"/>
      <c r="M551" s="228" t="s">
        <v>1</v>
      </c>
      <c r="N551" s="229" t="s">
        <v>41</v>
      </c>
      <c r="O551" s="92"/>
      <c r="P551" s="230">
        <f>O551*H551</f>
        <v>0</v>
      </c>
      <c r="Q551" s="230">
        <v>0.22814</v>
      </c>
      <c r="R551" s="230">
        <f>Q551*H551</f>
        <v>8.06452086</v>
      </c>
      <c r="S551" s="230">
        <v>0</v>
      </c>
      <c r="T551" s="231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2" t="s">
        <v>150</v>
      </c>
      <c r="AT551" s="232" t="s">
        <v>146</v>
      </c>
      <c r="AU551" s="232" t="s">
        <v>85</v>
      </c>
      <c r="AY551" s="18" t="s">
        <v>144</v>
      </c>
      <c r="BE551" s="233">
        <f>IF(N551="základní",J551,0)</f>
        <v>0</v>
      </c>
      <c r="BF551" s="233">
        <f>IF(N551="snížená",J551,0)</f>
        <v>0</v>
      </c>
      <c r="BG551" s="233">
        <f>IF(N551="zákl. přenesená",J551,0)</f>
        <v>0</v>
      </c>
      <c r="BH551" s="233">
        <f>IF(N551="sníž. přenesená",J551,0)</f>
        <v>0</v>
      </c>
      <c r="BI551" s="233">
        <f>IF(N551="nulová",J551,0)</f>
        <v>0</v>
      </c>
      <c r="BJ551" s="18" t="s">
        <v>83</v>
      </c>
      <c r="BK551" s="233">
        <f>ROUND(I551*H551,2)</f>
        <v>0</v>
      </c>
      <c r="BL551" s="18" t="s">
        <v>150</v>
      </c>
      <c r="BM551" s="232" t="s">
        <v>522</v>
      </c>
    </row>
    <row r="552" spans="1:51" s="13" customFormat="1" ht="12">
      <c r="A552" s="13"/>
      <c r="B552" s="234"/>
      <c r="C552" s="235"/>
      <c r="D552" s="236" t="s">
        <v>152</v>
      </c>
      <c r="E552" s="237" t="s">
        <v>1</v>
      </c>
      <c r="F552" s="238" t="s">
        <v>197</v>
      </c>
      <c r="G552" s="235"/>
      <c r="H552" s="239">
        <v>35.349</v>
      </c>
      <c r="I552" s="240"/>
      <c r="J552" s="235"/>
      <c r="K552" s="235"/>
      <c r="L552" s="241"/>
      <c r="M552" s="242"/>
      <c r="N552" s="243"/>
      <c r="O552" s="243"/>
      <c r="P552" s="243"/>
      <c r="Q552" s="243"/>
      <c r="R552" s="243"/>
      <c r="S552" s="243"/>
      <c r="T552" s="24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5" t="s">
        <v>152</v>
      </c>
      <c r="AU552" s="245" t="s">
        <v>85</v>
      </c>
      <c r="AV552" s="13" t="s">
        <v>85</v>
      </c>
      <c r="AW552" s="13" t="s">
        <v>32</v>
      </c>
      <c r="AX552" s="13" t="s">
        <v>83</v>
      </c>
      <c r="AY552" s="245" t="s">
        <v>144</v>
      </c>
    </row>
    <row r="553" spans="1:65" s="2" customFormat="1" ht="21.75" customHeight="1">
      <c r="A553" s="39"/>
      <c r="B553" s="40"/>
      <c r="C553" s="220" t="s">
        <v>523</v>
      </c>
      <c r="D553" s="220" t="s">
        <v>146</v>
      </c>
      <c r="E553" s="221" t="s">
        <v>524</v>
      </c>
      <c r="F553" s="222" t="s">
        <v>525</v>
      </c>
      <c r="G553" s="223" t="s">
        <v>238</v>
      </c>
      <c r="H553" s="224">
        <v>117.83</v>
      </c>
      <c r="I553" s="225"/>
      <c r="J553" s="226">
        <f>ROUND(I553*H553,2)</f>
        <v>0</v>
      </c>
      <c r="K553" s="227"/>
      <c r="L553" s="45"/>
      <c r="M553" s="228" t="s">
        <v>1</v>
      </c>
      <c r="N553" s="229" t="s">
        <v>41</v>
      </c>
      <c r="O553" s="92"/>
      <c r="P553" s="230">
        <f>O553*H553</f>
        <v>0</v>
      </c>
      <c r="Q553" s="230">
        <v>0.12895</v>
      </c>
      <c r="R553" s="230">
        <f>Q553*H553</f>
        <v>15.194178500000001</v>
      </c>
      <c r="S553" s="230">
        <v>0</v>
      </c>
      <c r="T553" s="231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2" t="s">
        <v>150</v>
      </c>
      <c r="AT553" s="232" t="s">
        <v>146</v>
      </c>
      <c r="AU553" s="232" t="s">
        <v>85</v>
      </c>
      <c r="AY553" s="18" t="s">
        <v>144</v>
      </c>
      <c r="BE553" s="233">
        <f>IF(N553="základní",J553,0)</f>
        <v>0</v>
      </c>
      <c r="BF553" s="233">
        <f>IF(N553="snížená",J553,0)</f>
        <v>0</v>
      </c>
      <c r="BG553" s="233">
        <f>IF(N553="zákl. přenesená",J553,0)</f>
        <v>0</v>
      </c>
      <c r="BH553" s="233">
        <f>IF(N553="sníž. přenesená",J553,0)</f>
        <v>0</v>
      </c>
      <c r="BI553" s="233">
        <f>IF(N553="nulová",J553,0)</f>
        <v>0</v>
      </c>
      <c r="BJ553" s="18" t="s">
        <v>83</v>
      </c>
      <c r="BK553" s="233">
        <f>ROUND(I553*H553,2)</f>
        <v>0</v>
      </c>
      <c r="BL553" s="18" t="s">
        <v>150</v>
      </c>
      <c r="BM553" s="232" t="s">
        <v>526</v>
      </c>
    </row>
    <row r="554" spans="1:51" s="13" customFormat="1" ht="12">
      <c r="A554" s="13"/>
      <c r="B554" s="234"/>
      <c r="C554" s="235"/>
      <c r="D554" s="236" t="s">
        <v>152</v>
      </c>
      <c r="E554" s="237" t="s">
        <v>1</v>
      </c>
      <c r="F554" s="238" t="s">
        <v>527</v>
      </c>
      <c r="G554" s="235"/>
      <c r="H554" s="239">
        <v>117.83</v>
      </c>
      <c r="I554" s="240"/>
      <c r="J554" s="235"/>
      <c r="K554" s="235"/>
      <c r="L554" s="241"/>
      <c r="M554" s="242"/>
      <c r="N554" s="243"/>
      <c r="O554" s="243"/>
      <c r="P554" s="243"/>
      <c r="Q554" s="243"/>
      <c r="R554" s="243"/>
      <c r="S554" s="243"/>
      <c r="T554" s="24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5" t="s">
        <v>152</v>
      </c>
      <c r="AU554" s="245" t="s">
        <v>85</v>
      </c>
      <c r="AV554" s="13" t="s">
        <v>85</v>
      </c>
      <c r="AW554" s="13" t="s">
        <v>32</v>
      </c>
      <c r="AX554" s="13" t="s">
        <v>83</v>
      </c>
      <c r="AY554" s="245" t="s">
        <v>144</v>
      </c>
    </row>
    <row r="555" spans="1:65" s="2" customFormat="1" ht="16.5" customHeight="1">
      <c r="A555" s="39"/>
      <c r="B555" s="40"/>
      <c r="C555" s="220" t="s">
        <v>528</v>
      </c>
      <c r="D555" s="220" t="s">
        <v>146</v>
      </c>
      <c r="E555" s="221" t="s">
        <v>529</v>
      </c>
      <c r="F555" s="222" t="s">
        <v>530</v>
      </c>
      <c r="G555" s="223" t="s">
        <v>531</v>
      </c>
      <c r="H555" s="224">
        <v>3</v>
      </c>
      <c r="I555" s="225"/>
      <c r="J555" s="226">
        <f>ROUND(I555*H555,2)</f>
        <v>0</v>
      </c>
      <c r="K555" s="227"/>
      <c r="L555" s="45"/>
      <c r="M555" s="228" t="s">
        <v>1</v>
      </c>
      <c r="N555" s="229" t="s">
        <v>41</v>
      </c>
      <c r="O555" s="92"/>
      <c r="P555" s="230">
        <f>O555*H555</f>
        <v>0</v>
      </c>
      <c r="Q555" s="230">
        <v>0.04684</v>
      </c>
      <c r="R555" s="230">
        <f>Q555*H555</f>
        <v>0.14052</v>
      </c>
      <c r="S555" s="230">
        <v>0</v>
      </c>
      <c r="T555" s="231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2" t="s">
        <v>150</v>
      </c>
      <c r="AT555" s="232" t="s">
        <v>146</v>
      </c>
      <c r="AU555" s="232" t="s">
        <v>85</v>
      </c>
      <c r="AY555" s="18" t="s">
        <v>144</v>
      </c>
      <c r="BE555" s="233">
        <f>IF(N555="základní",J555,0)</f>
        <v>0</v>
      </c>
      <c r="BF555" s="233">
        <f>IF(N555="snížená",J555,0)</f>
        <v>0</v>
      </c>
      <c r="BG555" s="233">
        <f>IF(N555="zákl. přenesená",J555,0)</f>
        <v>0</v>
      </c>
      <c r="BH555" s="233">
        <f>IF(N555="sníž. přenesená",J555,0)</f>
        <v>0</v>
      </c>
      <c r="BI555" s="233">
        <f>IF(N555="nulová",J555,0)</f>
        <v>0</v>
      </c>
      <c r="BJ555" s="18" t="s">
        <v>83</v>
      </c>
      <c r="BK555" s="233">
        <f>ROUND(I555*H555,2)</f>
        <v>0</v>
      </c>
      <c r="BL555" s="18" t="s">
        <v>150</v>
      </c>
      <c r="BM555" s="232" t="s">
        <v>532</v>
      </c>
    </row>
    <row r="556" spans="1:65" s="2" customFormat="1" ht="21.75" customHeight="1">
      <c r="A556" s="39"/>
      <c r="B556" s="40"/>
      <c r="C556" s="278" t="s">
        <v>533</v>
      </c>
      <c r="D556" s="278" t="s">
        <v>272</v>
      </c>
      <c r="E556" s="279" t="s">
        <v>534</v>
      </c>
      <c r="F556" s="280" t="s">
        <v>535</v>
      </c>
      <c r="G556" s="281" t="s">
        <v>531</v>
      </c>
      <c r="H556" s="282">
        <v>3</v>
      </c>
      <c r="I556" s="283"/>
      <c r="J556" s="284">
        <f>ROUND(I556*H556,2)</f>
        <v>0</v>
      </c>
      <c r="K556" s="285"/>
      <c r="L556" s="286"/>
      <c r="M556" s="287" t="s">
        <v>1</v>
      </c>
      <c r="N556" s="288" t="s">
        <v>41</v>
      </c>
      <c r="O556" s="92"/>
      <c r="P556" s="230">
        <f>O556*H556</f>
        <v>0</v>
      </c>
      <c r="Q556" s="230">
        <v>0.02114</v>
      </c>
      <c r="R556" s="230">
        <f>Q556*H556</f>
        <v>0.06342</v>
      </c>
      <c r="S556" s="230">
        <v>0</v>
      </c>
      <c r="T556" s="231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2" t="s">
        <v>188</v>
      </c>
      <c r="AT556" s="232" t="s">
        <v>272</v>
      </c>
      <c r="AU556" s="232" t="s">
        <v>85</v>
      </c>
      <c r="AY556" s="18" t="s">
        <v>144</v>
      </c>
      <c r="BE556" s="233">
        <f>IF(N556="základní",J556,0)</f>
        <v>0</v>
      </c>
      <c r="BF556" s="233">
        <f>IF(N556="snížená",J556,0)</f>
        <v>0</v>
      </c>
      <c r="BG556" s="233">
        <f>IF(N556="zákl. přenesená",J556,0)</f>
        <v>0</v>
      </c>
      <c r="BH556" s="233">
        <f>IF(N556="sníž. přenesená",J556,0)</f>
        <v>0</v>
      </c>
      <c r="BI556" s="233">
        <f>IF(N556="nulová",J556,0)</f>
        <v>0</v>
      </c>
      <c r="BJ556" s="18" t="s">
        <v>83</v>
      </c>
      <c r="BK556" s="233">
        <f>ROUND(I556*H556,2)</f>
        <v>0</v>
      </c>
      <c r="BL556" s="18" t="s">
        <v>150</v>
      </c>
      <c r="BM556" s="232" t="s">
        <v>536</v>
      </c>
    </row>
    <row r="557" spans="1:65" s="2" customFormat="1" ht="21.75" customHeight="1">
      <c r="A557" s="39"/>
      <c r="B557" s="40"/>
      <c r="C557" s="220" t="s">
        <v>537</v>
      </c>
      <c r="D557" s="220" t="s">
        <v>146</v>
      </c>
      <c r="E557" s="221" t="s">
        <v>538</v>
      </c>
      <c r="F557" s="222" t="s">
        <v>539</v>
      </c>
      <c r="G557" s="223" t="s">
        <v>531</v>
      </c>
      <c r="H557" s="224">
        <v>5</v>
      </c>
      <c r="I557" s="225"/>
      <c r="J557" s="226">
        <f>ROUND(I557*H557,2)</f>
        <v>0</v>
      </c>
      <c r="K557" s="227"/>
      <c r="L557" s="45"/>
      <c r="M557" s="228" t="s">
        <v>1</v>
      </c>
      <c r="N557" s="229" t="s">
        <v>41</v>
      </c>
      <c r="O557" s="92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2" t="s">
        <v>150</v>
      </c>
      <c r="AT557" s="232" t="s">
        <v>146</v>
      </c>
      <c r="AU557" s="232" t="s">
        <v>85</v>
      </c>
      <c r="AY557" s="18" t="s">
        <v>144</v>
      </c>
      <c r="BE557" s="233">
        <f>IF(N557="základní",J557,0)</f>
        <v>0</v>
      </c>
      <c r="BF557" s="233">
        <f>IF(N557="snížená",J557,0)</f>
        <v>0</v>
      </c>
      <c r="BG557" s="233">
        <f>IF(N557="zákl. přenesená",J557,0)</f>
        <v>0</v>
      </c>
      <c r="BH557" s="233">
        <f>IF(N557="sníž. přenesená",J557,0)</f>
        <v>0</v>
      </c>
      <c r="BI557" s="233">
        <f>IF(N557="nulová",J557,0)</f>
        <v>0</v>
      </c>
      <c r="BJ557" s="18" t="s">
        <v>83</v>
      </c>
      <c r="BK557" s="233">
        <f>ROUND(I557*H557,2)</f>
        <v>0</v>
      </c>
      <c r="BL557" s="18" t="s">
        <v>150</v>
      </c>
      <c r="BM557" s="232" t="s">
        <v>540</v>
      </c>
    </row>
    <row r="558" spans="1:65" s="2" customFormat="1" ht="21.75" customHeight="1">
      <c r="A558" s="39"/>
      <c r="B558" s="40"/>
      <c r="C558" s="278" t="s">
        <v>541</v>
      </c>
      <c r="D558" s="278" t="s">
        <v>272</v>
      </c>
      <c r="E558" s="279" t="s">
        <v>542</v>
      </c>
      <c r="F558" s="280" t="s">
        <v>543</v>
      </c>
      <c r="G558" s="281" t="s">
        <v>531</v>
      </c>
      <c r="H558" s="282">
        <v>5</v>
      </c>
      <c r="I558" s="283"/>
      <c r="J558" s="284">
        <f>ROUND(I558*H558,2)</f>
        <v>0</v>
      </c>
      <c r="K558" s="285"/>
      <c r="L558" s="286"/>
      <c r="M558" s="287" t="s">
        <v>1</v>
      </c>
      <c r="N558" s="288" t="s">
        <v>41</v>
      </c>
      <c r="O558" s="92"/>
      <c r="P558" s="230">
        <f>O558*H558</f>
        <v>0</v>
      </c>
      <c r="Q558" s="230">
        <v>0.00024</v>
      </c>
      <c r="R558" s="230">
        <f>Q558*H558</f>
        <v>0.0012000000000000001</v>
      </c>
      <c r="S558" s="230">
        <v>0</v>
      </c>
      <c r="T558" s="231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2" t="s">
        <v>188</v>
      </c>
      <c r="AT558" s="232" t="s">
        <v>272</v>
      </c>
      <c r="AU558" s="232" t="s">
        <v>85</v>
      </c>
      <c r="AY558" s="18" t="s">
        <v>144</v>
      </c>
      <c r="BE558" s="233">
        <f>IF(N558="základní",J558,0)</f>
        <v>0</v>
      </c>
      <c r="BF558" s="233">
        <f>IF(N558="snížená",J558,0)</f>
        <v>0</v>
      </c>
      <c r="BG558" s="233">
        <f>IF(N558="zákl. přenesená",J558,0)</f>
        <v>0</v>
      </c>
      <c r="BH558" s="233">
        <f>IF(N558="sníž. přenesená",J558,0)</f>
        <v>0</v>
      </c>
      <c r="BI558" s="233">
        <f>IF(N558="nulová",J558,0)</f>
        <v>0</v>
      </c>
      <c r="BJ558" s="18" t="s">
        <v>83</v>
      </c>
      <c r="BK558" s="233">
        <f>ROUND(I558*H558,2)</f>
        <v>0</v>
      </c>
      <c r="BL558" s="18" t="s">
        <v>150</v>
      </c>
      <c r="BM558" s="232" t="s">
        <v>544</v>
      </c>
    </row>
    <row r="559" spans="1:63" s="12" customFormat="1" ht="22.8" customHeight="1">
      <c r="A559" s="12"/>
      <c r="B559" s="204"/>
      <c r="C559" s="205"/>
      <c r="D559" s="206" t="s">
        <v>75</v>
      </c>
      <c r="E559" s="218" t="s">
        <v>193</v>
      </c>
      <c r="F559" s="218" t="s">
        <v>545</v>
      </c>
      <c r="G559" s="205"/>
      <c r="H559" s="205"/>
      <c r="I559" s="208"/>
      <c r="J559" s="219">
        <f>BK559</f>
        <v>0</v>
      </c>
      <c r="K559" s="205"/>
      <c r="L559" s="210"/>
      <c r="M559" s="211"/>
      <c r="N559" s="212"/>
      <c r="O559" s="212"/>
      <c r="P559" s="213">
        <f>SUM(P560:P654)</f>
        <v>0</v>
      </c>
      <c r="Q559" s="212"/>
      <c r="R559" s="213">
        <f>SUM(R560:R654)</f>
        <v>0.011492800000000001</v>
      </c>
      <c r="S559" s="212"/>
      <c r="T559" s="214">
        <f>SUM(T560:T654)</f>
        <v>39.855325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15" t="s">
        <v>83</v>
      </c>
      <c r="AT559" s="216" t="s">
        <v>75</v>
      </c>
      <c r="AU559" s="216" t="s">
        <v>83</v>
      </c>
      <c r="AY559" s="215" t="s">
        <v>144</v>
      </c>
      <c r="BK559" s="217">
        <f>SUM(BK560:BK654)</f>
        <v>0</v>
      </c>
    </row>
    <row r="560" spans="1:65" s="2" customFormat="1" ht="33" customHeight="1">
      <c r="A560" s="39"/>
      <c r="B560" s="40"/>
      <c r="C560" s="220" t="s">
        <v>546</v>
      </c>
      <c r="D560" s="220" t="s">
        <v>146</v>
      </c>
      <c r="E560" s="221" t="s">
        <v>547</v>
      </c>
      <c r="F560" s="222" t="s">
        <v>548</v>
      </c>
      <c r="G560" s="223" t="s">
        <v>177</v>
      </c>
      <c r="H560" s="224">
        <v>736.582</v>
      </c>
      <c r="I560" s="225"/>
      <c r="J560" s="226">
        <f>ROUND(I560*H560,2)</f>
        <v>0</v>
      </c>
      <c r="K560" s="227"/>
      <c r="L560" s="45"/>
      <c r="M560" s="228" t="s">
        <v>1</v>
      </c>
      <c r="N560" s="229" t="s">
        <v>41</v>
      </c>
      <c r="O560" s="92"/>
      <c r="P560" s="230">
        <f>O560*H560</f>
        <v>0</v>
      </c>
      <c r="Q560" s="230">
        <v>0</v>
      </c>
      <c r="R560" s="230">
        <f>Q560*H560</f>
        <v>0</v>
      </c>
      <c r="S560" s="230">
        <v>0</v>
      </c>
      <c r="T560" s="231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2" t="s">
        <v>150</v>
      </c>
      <c r="AT560" s="232" t="s">
        <v>146</v>
      </c>
      <c r="AU560" s="232" t="s">
        <v>85</v>
      </c>
      <c r="AY560" s="18" t="s">
        <v>144</v>
      </c>
      <c r="BE560" s="233">
        <f>IF(N560="základní",J560,0)</f>
        <v>0</v>
      </c>
      <c r="BF560" s="233">
        <f>IF(N560="snížená",J560,0)</f>
        <v>0</v>
      </c>
      <c r="BG560" s="233">
        <f>IF(N560="zákl. přenesená",J560,0)</f>
        <v>0</v>
      </c>
      <c r="BH560" s="233">
        <f>IF(N560="sníž. přenesená",J560,0)</f>
        <v>0</v>
      </c>
      <c r="BI560" s="233">
        <f>IF(N560="nulová",J560,0)</f>
        <v>0</v>
      </c>
      <c r="BJ560" s="18" t="s">
        <v>83</v>
      </c>
      <c r="BK560" s="233">
        <f>ROUND(I560*H560,2)</f>
        <v>0</v>
      </c>
      <c r="BL560" s="18" t="s">
        <v>150</v>
      </c>
      <c r="BM560" s="232" t="s">
        <v>549</v>
      </c>
    </row>
    <row r="561" spans="1:51" s="13" customFormat="1" ht="12">
      <c r="A561" s="13"/>
      <c r="B561" s="234"/>
      <c r="C561" s="235"/>
      <c r="D561" s="236" t="s">
        <v>152</v>
      </c>
      <c r="E561" s="237" t="s">
        <v>1</v>
      </c>
      <c r="F561" s="238" t="s">
        <v>387</v>
      </c>
      <c r="G561" s="235"/>
      <c r="H561" s="239">
        <v>636.043</v>
      </c>
      <c r="I561" s="240"/>
      <c r="J561" s="235"/>
      <c r="K561" s="235"/>
      <c r="L561" s="241"/>
      <c r="M561" s="242"/>
      <c r="N561" s="243"/>
      <c r="O561" s="243"/>
      <c r="P561" s="243"/>
      <c r="Q561" s="243"/>
      <c r="R561" s="243"/>
      <c r="S561" s="243"/>
      <c r="T561" s="24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5" t="s">
        <v>152</v>
      </c>
      <c r="AU561" s="245" t="s">
        <v>85</v>
      </c>
      <c r="AV561" s="13" t="s">
        <v>85</v>
      </c>
      <c r="AW561" s="13" t="s">
        <v>32</v>
      </c>
      <c r="AX561" s="13" t="s">
        <v>76</v>
      </c>
      <c r="AY561" s="245" t="s">
        <v>144</v>
      </c>
    </row>
    <row r="562" spans="1:51" s="13" customFormat="1" ht="12">
      <c r="A562" s="13"/>
      <c r="B562" s="234"/>
      <c r="C562" s="235"/>
      <c r="D562" s="236" t="s">
        <v>152</v>
      </c>
      <c r="E562" s="237" t="s">
        <v>1</v>
      </c>
      <c r="F562" s="238" t="s">
        <v>479</v>
      </c>
      <c r="G562" s="235"/>
      <c r="H562" s="239">
        <v>41.776</v>
      </c>
      <c r="I562" s="240"/>
      <c r="J562" s="235"/>
      <c r="K562" s="235"/>
      <c r="L562" s="241"/>
      <c r="M562" s="242"/>
      <c r="N562" s="243"/>
      <c r="O562" s="243"/>
      <c r="P562" s="243"/>
      <c r="Q562" s="243"/>
      <c r="R562" s="243"/>
      <c r="S562" s="243"/>
      <c r="T562" s="24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5" t="s">
        <v>152</v>
      </c>
      <c r="AU562" s="245" t="s">
        <v>85</v>
      </c>
      <c r="AV562" s="13" t="s">
        <v>85</v>
      </c>
      <c r="AW562" s="13" t="s">
        <v>32</v>
      </c>
      <c r="AX562" s="13" t="s">
        <v>76</v>
      </c>
      <c r="AY562" s="245" t="s">
        <v>144</v>
      </c>
    </row>
    <row r="563" spans="1:51" s="13" customFormat="1" ht="12">
      <c r="A563" s="13"/>
      <c r="B563" s="234"/>
      <c r="C563" s="235"/>
      <c r="D563" s="236" t="s">
        <v>152</v>
      </c>
      <c r="E563" s="237" t="s">
        <v>1</v>
      </c>
      <c r="F563" s="238" t="s">
        <v>550</v>
      </c>
      <c r="G563" s="235"/>
      <c r="H563" s="239">
        <v>76.597</v>
      </c>
      <c r="I563" s="240"/>
      <c r="J563" s="235"/>
      <c r="K563" s="235"/>
      <c r="L563" s="241"/>
      <c r="M563" s="242"/>
      <c r="N563" s="243"/>
      <c r="O563" s="243"/>
      <c r="P563" s="243"/>
      <c r="Q563" s="243"/>
      <c r="R563" s="243"/>
      <c r="S563" s="243"/>
      <c r="T563" s="24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5" t="s">
        <v>152</v>
      </c>
      <c r="AU563" s="245" t="s">
        <v>85</v>
      </c>
      <c r="AV563" s="13" t="s">
        <v>85</v>
      </c>
      <c r="AW563" s="13" t="s">
        <v>32</v>
      </c>
      <c r="AX563" s="13" t="s">
        <v>76</v>
      </c>
      <c r="AY563" s="245" t="s">
        <v>144</v>
      </c>
    </row>
    <row r="564" spans="1:51" s="13" customFormat="1" ht="12">
      <c r="A564" s="13"/>
      <c r="B564" s="234"/>
      <c r="C564" s="235"/>
      <c r="D564" s="236" t="s">
        <v>152</v>
      </c>
      <c r="E564" s="237" t="s">
        <v>1</v>
      </c>
      <c r="F564" s="238" t="s">
        <v>551</v>
      </c>
      <c r="G564" s="235"/>
      <c r="H564" s="239">
        <v>92.166</v>
      </c>
      <c r="I564" s="240"/>
      <c r="J564" s="235"/>
      <c r="K564" s="235"/>
      <c r="L564" s="241"/>
      <c r="M564" s="242"/>
      <c r="N564" s="243"/>
      <c r="O564" s="243"/>
      <c r="P564" s="243"/>
      <c r="Q564" s="243"/>
      <c r="R564" s="243"/>
      <c r="S564" s="243"/>
      <c r="T564" s="24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5" t="s">
        <v>152</v>
      </c>
      <c r="AU564" s="245" t="s">
        <v>85</v>
      </c>
      <c r="AV564" s="13" t="s">
        <v>85</v>
      </c>
      <c r="AW564" s="13" t="s">
        <v>32</v>
      </c>
      <c r="AX564" s="13" t="s">
        <v>76</v>
      </c>
      <c r="AY564" s="245" t="s">
        <v>144</v>
      </c>
    </row>
    <row r="565" spans="1:51" s="13" customFormat="1" ht="12">
      <c r="A565" s="13"/>
      <c r="B565" s="234"/>
      <c r="C565" s="235"/>
      <c r="D565" s="236" t="s">
        <v>152</v>
      </c>
      <c r="E565" s="237" t="s">
        <v>1</v>
      </c>
      <c r="F565" s="238" t="s">
        <v>552</v>
      </c>
      <c r="G565" s="235"/>
      <c r="H565" s="239">
        <v>-110</v>
      </c>
      <c r="I565" s="240"/>
      <c r="J565" s="235"/>
      <c r="K565" s="235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152</v>
      </c>
      <c r="AU565" s="245" t="s">
        <v>85</v>
      </c>
      <c r="AV565" s="13" t="s">
        <v>85</v>
      </c>
      <c r="AW565" s="13" t="s">
        <v>32</v>
      </c>
      <c r="AX565" s="13" t="s">
        <v>76</v>
      </c>
      <c r="AY565" s="245" t="s">
        <v>144</v>
      </c>
    </row>
    <row r="566" spans="1:51" s="14" customFormat="1" ht="12">
      <c r="A566" s="14"/>
      <c r="B566" s="246"/>
      <c r="C566" s="247"/>
      <c r="D566" s="236" t="s">
        <v>152</v>
      </c>
      <c r="E566" s="248" t="s">
        <v>1</v>
      </c>
      <c r="F566" s="249" t="s">
        <v>156</v>
      </c>
      <c r="G566" s="247"/>
      <c r="H566" s="250">
        <v>736.5819999999999</v>
      </c>
      <c r="I566" s="251"/>
      <c r="J566" s="247"/>
      <c r="K566" s="247"/>
      <c r="L566" s="252"/>
      <c r="M566" s="253"/>
      <c r="N566" s="254"/>
      <c r="O566" s="254"/>
      <c r="P566" s="254"/>
      <c r="Q566" s="254"/>
      <c r="R566" s="254"/>
      <c r="S566" s="254"/>
      <c r="T566" s="25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6" t="s">
        <v>152</v>
      </c>
      <c r="AU566" s="256" t="s">
        <v>85</v>
      </c>
      <c r="AV566" s="14" t="s">
        <v>150</v>
      </c>
      <c r="AW566" s="14" t="s">
        <v>32</v>
      </c>
      <c r="AX566" s="14" t="s">
        <v>83</v>
      </c>
      <c r="AY566" s="256" t="s">
        <v>144</v>
      </c>
    </row>
    <row r="567" spans="1:65" s="2" customFormat="1" ht="33" customHeight="1">
      <c r="A567" s="39"/>
      <c r="B567" s="40"/>
      <c r="C567" s="220" t="s">
        <v>553</v>
      </c>
      <c r="D567" s="220" t="s">
        <v>146</v>
      </c>
      <c r="E567" s="221" t="s">
        <v>554</v>
      </c>
      <c r="F567" s="222" t="s">
        <v>555</v>
      </c>
      <c r="G567" s="223" t="s">
        <v>177</v>
      </c>
      <c r="H567" s="224">
        <v>36829.1</v>
      </c>
      <c r="I567" s="225"/>
      <c r="J567" s="226">
        <f>ROUND(I567*H567,2)</f>
        <v>0</v>
      </c>
      <c r="K567" s="227"/>
      <c r="L567" s="45"/>
      <c r="M567" s="228" t="s">
        <v>1</v>
      </c>
      <c r="N567" s="229" t="s">
        <v>41</v>
      </c>
      <c r="O567" s="92"/>
      <c r="P567" s="230">
        <f>O567*H567</f>
        <v>0</v>
      </c>
      <c r="Q567" s="230">
        <v>0</v>
      </c>
      <c r="R567" s="230">
        <f>Q567*H567</f>
        <v>0</v>
      </c>
      <c r="S567" s="230">
        <v>0</v>
      </c>
      <c r="T567" s="231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2" t="s">
        <v>150</v>
      </c>
      <c r="AT567" s="232" t="s">
        <v>146</v>
      </c>
      <c r="AU567" s="232" t="s">
        <v>85</v>
      </c>
      <c r="AY567" s="18" t="s">
        <v>144</v>
      </c>
      <c r="BE567" s="233">
        <f>IF(N567="základní",J567,0)</f>
        <v>0</v>
      </c>
      <c r="BF567" s="233">
        <f>IF(N567="snížená",J567,0)</f>
        <v>0</v>
      </c>
      <c r="BG567" s="233">
        <f>IF(N567="zákl. přenesená",J567,0)</f>
        <v>0</v>
      </c>
      <c r="BH567" s="233">
        <f>IF(N567="sníž. přenesená",J567,0)</f>
        <v>0</v>
      </c>
      <c r="BI567" s="233">
        <f>IF(N567="nulová",J567,0)</f>
        <v>0</v>
      </c>
      <c r="BJ567" s="18" t="s">
        <v>83</v>
      </c>
      <c r="BK567" s="233">
        <f>ROUND(I567*H567,2)</f>
        <v>0</v>
      </c>
      <c r="BL567" s="18" t="s">
        <v>150</v>
      </c>
      <c r="BM567" s="232" t="s">
        <v>556</v>
      </c>
    </row>
    <row r="568" spans="1:51" s="13" customFormat="1" ht="12">
      <c r="A568" s="13"/>
      <c r="B568" s="234"/>
      <c r="C568" s="235"/>
      <c r="D568" s="236" t="s">
        <v>152</v>
      </c>
      <c r="E568" s="237" t="s">
        <v>1</v>
      </c>
      <c r="F568" s="238" t="s">
        <v>557</v>
      </c>
      <c r="G568" s="235"/>
      <c r="H568" s="239">
        <v>42329.1</v>
      </c>
      <c r="I568" s="240"/>
      <c r="J568" s="235"/>
      <c r="K568" s="235"/>
      <c r="L568" s="241"/>
      <c r="M568" s="242"/>
      <c r="N568" s="243"/>
      <c r="O568" s="243"/>
      <c r="P568" s="243"/>
      <c r="Q568" s="243"/>
      <c r="R568" s="243"/>
      <c r="S568" s="243"/>
      <c r="T568" s="24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5" t="s">
        <v>152</v>
      </c>
      <c r="AU568" s="245" t="s">
        <v>85</v>
      </c>
      <c r="AV568" s="13" t="s">
        <v>85</v>
      </c>
      <c r="AW568" s="13" t="s">
        <v>32</v>
      </c>
      <c r="AX568" s="13" t="s">
        <v>76</v>
      </c>
      <c r="AY568" s="245" t="s">
        <v>144</v>
      </c>
    </row>
    <row r="569" spans="1:51" s="13" customFormat="1" ht="12">
      <c r="A569" s="13"/>
      <c r="B569" s="234"/>
      <c r="C569" s="235"/>
      <c r="D569" s="236" t="s">
        <v>152</v>
      </c>
      <c r="E569" s="237" t="s">
        <v>1</v>
      </c>
      <c r="F569" s="238" t="s">
        <v>558</v>
      </c>
      <c r="G569" s="235"/>
      <c r="H569" s="239">
        <v>-5500</v>
      </c>
      <c r="I569" s="240"/>
      <c r="J569" s="235"/>
      <c r="K569" s="235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152</v>
      </c>
      <c r="AU569" s="245" t="s">
        <v>85</v>
      </c>
      <c r="AV569" s="13" t="s">
        <v>85</v>
      </c>
      <c r="AW569" s="13" t="s">
        <v>32</v>
      </c>
      <c r="AX569" s="13" t="s">
        <v>76</v>
      </c>
      <c r="AY569" s="245" t="s">
        <v>144</v>
      </c>
    </row>
    <row r="570" spans="1:51" s="14" customFormat="1" ht="12">
      <c r="A570" s="14"/>
      <c r="B570" s="246"/>
      <c r="C570" s="247"/>
      <c r="D570" s="236" t="s">
        <v>152</v>
      </c>
      <c r="E570" s="248" t="s">
        <v>1</v>
      </c>
      <c r="F570" s="249" t="s">
        <v>156</v>
      </c>
      <c r="G570" s="247"/>
      <c r="H570" s="250">
        <v>36829.1</v>
      </c>
      <c r="I570" s="251"/>
      <c r="J570" s="247"/>
      <c r="K570" s="247"/>
      <c r="L570" s="252"/>
      <c r="M570" s="253"/>
      <c r="N570" s="254"/>
      <c r="O570" s="254"/>
      <c r="P570" s="254"/>
      <c r="Q570" s="254"/>
      <c r="R570" s="254"/>
      <c r="S570" s="254"/>
      <c r="T570" s="25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6" t="s">
        <v>152</v>
      </c>
      <c r="AU570" s="256" t="s">
        <v>85</v>
      </c>
      <c r="AV570" s="14" t="s">
        <v>150</v>
      </c>
      <c r="AW570" s="14" t="s">
        <v>32</v>
      </c>
      <c r="AX570" s="14" t="s">
        <v>83</v>
      </c>
      <c r="AY570" s="256" t="s">
        <v>144</v>
      </c>
    </row>
    <row r="571" spans="1:65" s="2" customFormat="1" ht="33" customHeight="1">
      <c r="A571" s="39"/>
      <c r="B571" s="40"/>
      <c r="C571" s="220" t="s">
        <v>559</v>
      </c>
      <c r="D571" s="220" t="s">
        <v>146</v>
      </c>
      <c r="E571" s="221" t="s">
        <v>560</v>
      </c>
      <c r="F571" s="222" t="s">
        <v>561</v>
      </c>
      <c r="G571" s="223" t="s">
        <v>177</v>
      </c>
      <c r="H571" s="224">
        <v>736.582</v>
      </c>
      <c r="I571" s="225"/>
      <c r="J571" s="226">
        <f>ROUND(I571*H571,2)</f>
        <v>0</v>
      </c>
      <c r="K571" s="227"/>
      <c r="L571" s="45"/>
      <c r="M571" s="228" t="s">
        <v>1</v>
      </c>
      <c r="N571" s="229" t="s">
        <v>41</v>
      </c>
      <c r="O571" s="92"/>
      <c r="P571" s="230">
        <f>O571*H571</f>
        <v>0</v>
      </c>
      <c r="Q571" s="230">
        <v>0</v>
      </c>
      <c r="R571" s="230">
        <f>Q571*H571</f>
        <v>0</v>
      </c>
      <c r="S571" s="230">
        <v>0</v>
      </c>
      <c r="T571" s="231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2" t="s">
        <v>150</v>
      </c>
      <c r="AT571" s="232" t="s">
        <v>146</v>
      </c>
      <c r="AU571" s="232" t="s">
        <v>85</v>
      </c>
      <c r="AY571" s="18" t="s">
        <v>144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18" t="s">
        <v>83</v>
      </c>
      <c r="BK571" s="233">
        <f>ROUND(I571*H571,2)</f>
        <v>0</v>
      </c>
      <c r="BL571" s="18" t="s">
        <v>150</v>
      </c>
      <c r="BM571" s="232" t="s">
        <v>562</v>
      </c>
    </row>
    <row r="572" spans="1:51" s="13" customFormat="1" ht="12">
      <c r="A572" s="13"/>
      <c r="B572" s="234"/>
      <c r="C572" s="235"/>
      <c r="D572" s="236" t="s">
        <v>152</v>
      </c>
      <c r="E572" s="237" t="s">
        <v>1</v>
      </c>
      <c r="F572" s="238" t="s">
        <v>563</v>
      </c>
      <c r="G572" s="235"/>
      <c r="H572" s="239">
        <v>846.582</v>
      </c>
      <c r="I572" s="240"/>
      <c r="J572" s="235"/>
      <c r="K572" s="235"/>
      <c r="L572" s="241"/>
      <c r="M572" s="242"/>
      <c r="N572" s="243"/>
      <c r="O572" s="243"/>
      <c r="P572" s="243"/>
      <c r="Q572" s="243"/>
      <c r="R572" s="243"/>
      <c r="S572" s="243"/>
      <c r="T572" s="24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5" t="s">
        <v>152</v>
      </c>
      <c r="AU572" s="245" t="s">
        <v>85</v>
      </c>
      <c r="AV572" s="13" t="s">
        <v>85</v>
      </c>
      <c r="AW572" s="13" t="s">
        <v>32</v>
      </c>
      <c r="AX572" s="13" t="s">
        <v>76</v>
      </c>
      <c r="AY572" s="245" t="s">
        <v>144</v>
      </c>
    </row>
    <row r="573" spans="1:51" s="13" customFormat="1" ht="12">
      <c r="A573" s="13"/>
      <c r="B573" s="234"/>
      <c r="C573" s="235"/>
      <c r="D573" s="236" t="s">
        <v>152</v>
      </c>
      <c r="E573" s="237" t="s">
        <v>1</v>
      </c>
      <c r="F573" s="238" t="s">
        <v>552</v>
      </c>
      <c r="G573" s="235"/>
      <c r="H573" s="239">
        <v>-110</v>
      </c>
      <c r="I573" s="240"/>
      <c r="J573" s="235"/>
      <c r="K573" s="235"/>
      <c r="L573" s="241"/>
      <c r="M573" s="242"/>
      <c r="N573" s="243"/>
      <c r="O573" s="243"/>
      <c r="P573" s="243"/>
      <c r="Q573" s="243"/>
      <c r="R573" s="243"/>
      <c r="S573" s="243"/>
      <c r="T573" s="24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5" t="s">
        <v>152</v>
      </c>
      <c r="AU573" s="245" t="s">
        <v>85</v>
      </c>
      <c r="AV573" s="13" t="s">
        <v>85</v>
      </c>
      <c r="AW573" s="13" t="s">
        <v>32</v>
      </c>
      <c r="AX573" s="13" t="s">
        <v>76</v>
      </c>
      <c r="AY573" s="245" t="s">
        <v>144</v>
      </c>
    </row>
    <row r="574" spans="1:51" s="14" customFormat="1" ht="12">
      <c r="A574" s="14"/>
      <c r="B574" s="246"/>
      <c r="C574" s="247"/>
      <c r="D574" s="236" t="s">
        <v>152</v>
      </c>
      <c r="E574" s="248" t="s">
        <v>1</v>
      </c>
      <c r="F574" s="249" t="s">
        <v>156</v>
      </c>
      <c r="G574" s="247"/>
      <c r="H574" s="250">
        <v>736.582</v>
      </c>
      <c r="I574" s="251"/>
      <c r="J574" s="247"/>
      <c r="K574" s="247"/>
      <c r="L574" s="252"/>
      <c r="M574" s="253"/>
      <c r="N574" s="254"/>
      <c r="O574" s="254"/>
      <c r="P574" s="254"/>
      <c r="Q574" s="254"/>
      <c r="R574" s="254"/>
      <c r="S574" s="254"/>
      <c r="T574" s="25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6" t="s">
        <v>152</v>
      </c>
      <c r="AU574" s="256" t="s">
        <v>85</v>
      </c>
      <c r="AV574" s="14" t="s">
        <v>150</v>
      </c>
      <c r="AW574" s="14" t="s">
        <v>32</v>
      </c>
      <c r="AX574" s="14" t="s">
        <v>83</v>
      </c>
      <c r="AY574" s="256" t="s">
        <v>144</v>
      </c>
    </row>
    <row r="575" spans="1:65" s="2" customFormat="1" ht="16.5" customHeight="1">
      <c r="A575" s="39"/>
      <c r="B575" s="40"/>
      <c r="C575" s="220" t="s">
        <v>564</v>
      </c>
      <c r="D575" s="220" t="s">
        <v>146</v>
      </c>
      <c r="E575" s="221" t="s">
        <v>565</v>
      </c>
      <c r="F575" s="222" t="s">
        <v>566</v>
      </c>
      <c r="G575" s="223" t="s">
        <v>177</v>
      </c>
      <c r="H575" s="224">
        <v>736.582</v>
      </c>
      <c r="I575" s="225"/>
      <c r="J575" s="226">
        <f>ROUND(I575*H575,2)</f>
        <v>0</v>
      </c>
      <c r="K575" s="227"/>
      <c r="L575" s="45"/>
      <c r="M575" s="228" t="s">
        <v>1</v>
      </c>
      <c r="N575" s="229" t="s">
        <v>41</v>
      </c>
      <c r="O575" s="92"/>
      <c r="P575" s="230">
        <f>O575*H575</f>
        <v>0</v>
      </c>
      <c r="Q575" s="230">
        <v>0</v>
      </c>
      <c r="R575" s="230">
        <f>Q575*H575</f>
        <v>0</v>
      </c>
      <c r="S575" s="230">
        <v>0</v>
      </c>
      <c r="T575" s="23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2" t="s">
        <v>150</v>
      </c>
      <c r="AT575" s="232" t="s">
        <v>146</v>
      </c>
      <c r="AU575" s="232" t="s">
        <v>85</v>
      </c>
      <c r="AY575" s="18" t="s">
        <v>144</v>
      </c>
      <c r="BE575" s="233">
        <f>IF(N575="základní",J575,0)</f>
        <v>0</v>
      </c>
      <c r="BF575" s="233">
        <f>IF(N575="snížená",J575,0)</f>
        <v>0</v>
      </c>
      <c r="BG575" s="233">
        <f>IF(N575="zákl. přenesená",J575,0)</f>
        <v>0</v>
      </c>
      <c r="BH575" s="233">
        <f>IF(N575="sníž. přenesená",J575,0)</f>
        <v>0</v>
      </c>
      <c r="BI575" s="233">
        <f>IF(N575="nulová",J575,0)</f>
        <v>0</v>
      </c>
      <c r="BJ575" s="18" t="s">
        <v>83</v>
      </c>
      <c r="BK575" s="233">
        <f>ROUND(I575*H575,2)</f>
        <v>0</v>
      </c>
      <c r="BL575" s="18" t="s">
        <v>150</v>
      </c>
      <c r="BM575" s="232" t="s">
        <v>567</v>
      </c>
    </row>
    <row r="576" spans="1:51" s="13" customFormat="1" ht="12">
      <c r="A576" s="13"/>
      <c r="B576" s="234"/>
      <c r="C576" s="235"/>
      <c r="D576" s="236" t="s">
        <v>152</v>
      </c>
      <c r="E576" s="237" t="s">
        <v>1</v>
      </c>
      <c r="F576" s="238" t="s">
        <v>552</v>
      </c>
      <c r="G576" s="235"/>
      <c r="H576" s="239">
        <v>-110</v>
      </c>
      <c r="I576" s="240"/>
      <c r="J576" s="235"/>
      <c r="K576" s="235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152</v>
      </c>
      <c r="AU576" s="245" t="s">
        <v>85</v>
      </c>
      <c r="AV576" s="13" t="s">
        <v>85</v>
      </c>
      <c r="AW576" s="13" t="s">
        <v>32</v>
      </c>
      <c r="AX576" s="13" t="s">
        <v>76</v>
      </c>
      <c r="AY576" s="245" t="s">
        <v>144</v>
      </c>
    </row>
    <row r="577" spans="1:51" s="13" customFormat="1" ht="12">
      <c r="A577" s="13"/>
      <c r="B577" s="234"/>
      <c r="C577" s="235"/>
      <c r="D577" s="236" t="s">
        <v>152</v>
      </c>
      <c r="E577" s="237" t="s">
        <v>1</v>
      </c>
      <c r="F577" s="238" t="s">
        <v>563</v>
      </c>
      <c r="G577" s="235"/>
      <c r="H577" s="239">
        <v>846.582</v>
      </c>
      <c r="I577" s="240"/>
      <c r="J577" s="235"/>
      <c r="K577" s="235"/>
      <c r="L577" s="241"/>
      <c r="M577" s="242"/>
      <c r="N577" s="243"/>
      <c r="O577" s="243"/>
      <c r="P577" s="243"/>
      <c r="Q577" s="243"/>
      <c r="R577" s="243"/>
      <c r="S577" s="243"/>
      <c r="T577" s="24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5" t="s">
        <v>152</v>
      </c>
      <c r="AU577" s="245" t="s">
        <v>85</v>
      </c>
      <c r="AV577" s="13" t="s">
        <v>85</v>
      </c>
      <c r="AW577" s="13" t="s">
        <v>32</v>
      </c>
      <c r="AX577" s="13" t="s">
        <v>76</v>
      </c>
      <c r="AY577" s="245" t="s">
        <v>144</v>
      </c>
    </row>
    <row r="578" spans="1:51" s="14" customFormat="1" ht="12">
      <c r="A578" s="14"/>
      <c r="B578" s="246"/>
      <c r="C578" s="247"/>
      <c r="D578" s="236" t="s">
        <v>152</v>
      </c>
      <c r="E578" s="248" t="s">
        <v>1</v>
      </c>
      <c r="F578" s="249" t="s">
        <v>156</v>
      </c>
      <c r="G578" s="247"/>
      <c r="H578" s="250">
        <v>736.582</v>
      </c>
      <c r="I578" s="251"/>
      <c r="J578" s="247"/>
      <c r="K578" s="247"/>
      <c r="L578" s="252"/>
      <c r="M578" s="253"/>
      <c r="N578" s="254"/>
      <c r="O578" s="254"/>
      <c r="P578" s="254"/>
      <c r="Q578" s="254"/>
      <c r="R578" s="254"/>
      <c r="S578" s="254"/>
      <c r="T578" s="25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6" t="s">
        <v>152</v>
      </c>
      <c r="AU578" s="256" t="s">
        <v>85</v>
      </c>
      <c r="AV578" s="14" t="s">
        <v>150</v>
      </c>
      <c r="AW578" s="14" t="s">
        <v>32</v>
      </c>
      <c r="AX578" s="14" t="s">
        <v>83</v>
      </c>
      <c r="AY578" s="256" t="s">
        <v>144</v>
      </c>
    </row>
    <row r="579" spans="1:65" s="2" customFormat="1" ht="21.75" customHeight="1">
      <c r="A579" s="39"/>
      <c r="B579" s="40"/>
      <c r="C579" s="220" t="s">
        <v>568</v>
      </c>
      <c r="D579" s="220" t="s">
        <v>146</v>
      </c>
      <c r="E579" s="221" t="s">
        <v>569</v>
      </c>
      <c r="F579" s="222" t="s">
        <v>570</v>
      </c>
      <c r="G579" s="223" t="s">
        <v>177</v>
      </c>
      <c r="H579" s="224">
        <v>36829.1</v>
      </c>
      <c r="I579" s="225"/>
      <c r="J579" s="226">
        <f>ROUND(I579*H579,2)</f>
        <v>0</v>
      </c>
      <c r="K579" s="227"/>
      <c r="L579" s="45"/>
      <c r="M579" s="228" t="s">
        <v>1</v>
      </c>
      <c r="N579" s="229" t="s">
        <v>41</v>
      </c>
      <c r="O579" s="92"/>
      <c r="P579" s="230">
        <f>O579*H579</f>
        <v>0</v>
      </c>
      <c r="Q579" s="230">
        <v>0</v>
      </c>
      <c r="R579" s="230">
        <f>Q579*H579</f>
        <v>0</v>
      </c>
      <c r="S579" s="230">
        <v>0</v>
      </c>
      <c r="T579" s="231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2" t="s">
        <v>150</v>
      </c>
      <c r="AT579" s="232" t="s">
        <v>146</v>
      </c>
      <c r="AU579" s="232" t="s">
        <v>85</v>
      </c>
      <c r="AY579" s="18" t="s">
        <v>144</v>
      </c>
      <c r="BE579" s="233">
        <f>IF(N579="základní",J579,0)</f>
        <v>0</v>
      </c>
      <c r="BF579" s="233">
        <f>IF(N579="snížená",J579,0)</f>
        <v>0</v>
      </c>
      <c r="BG579" s="233">
        <f>IF(N579="zákl. přenesená",J579,0)</f>
        <v>0</v>
      </c>
      <c r="BH579" s="233">
        <f>IF(N579="sníž. přenesená",J579,0)</f>
        <v>0</v>
      </c>
      <c r="BI579" s="233">
        <f>IF(N579="nulová",J579,0)</f>
        <v>0</v>
      </c>
      <c r="BJ579" s="18" t="s">
        <v>83</v>
      </c>
      <c r="BK579" s="233">
        <f>ROUND(I579*H579,2)</f>
        <v>0</v>
      </c>
      <c r="BL579" s="18" t="s">
        <v>150</v>
      </c>
      <c r="BM579" s="232" t="s">
        <v>571</v>
      </c>
    </row>
    <row r="580" spans="1:51" s="13" customFormat="1" ht="12">
      <c r="A580" s="13"/>
      <c r="B580" s="234"/>
      <c r="C580" s="235"/>
      <c r="D580" s="236" t="s">
        <v>152</v>
      </c>
      <c r="E580" s="237" t="s">
        <v>1</v>
      </c>
      <c r="F580" s="238" t="s">
        <v>557</v>
      </c>
      <c r="G580" s="235"/>
      <c r="H580" s="239">
        <v>42329.1</v>
      </c>
      <c r="I580" s="240"/>
      <c r="J580" s="235"/>
      <c r="K580" s="235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152</v>
      </c>
      <c r="AU580" s="245" t="s">
        <v>85</v>
      </c>
      <c r="AV580" s="13" t="s">
        <v>85</v>
      </c>
      <c r="AW580" s="13" t="s">
        <v>32</v>
      </c>
      <c r="AX580" s="13" t="s">
        <v>76</v>
      </c>
      <c r="AY580" s="245" t="s">
        <v>144</v>
      </c>
    </row>
    <row r="581" spans="1:51" s="13" customFormat="1" ht="12">
      <c r="A581" s="13"/>
      <c r="B581" s="234"/>
      <c r="C581" s="235"/>
      <c r="D581" s="236" t="s">
        <v>152</v>
      </c>
      <c r="E581" s="237" t="s">
        <v>1</v>
      </c>
      <c r="F581" s="238" t="s">
        <v>558</v>
      </c>
      <c r="G581" s="235"/>
      <c r="H581" s="239">
        <v>-5500</v>
      </c>
      <c r="I581" s="240"/>
      <c r="J581" s="235"/>
      <c r="K581" s="235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152</v>
      </c>
      <c r="AU581" s="245" t="s">
        <v>85</v>
      </c>
      <c r="AV581" s="13" t="s">
        <v>85</v>
      </c>
      <c r="AW581" s="13" t="s">
        <v>32</v>
      </c>
      <c r="AX581" s="13" t="s">
        <v>76</v>
      </c>
      <c r="AY581" s="245" t="s">
        <v>144</v>
      </c>
    </row>
    <row r="582" spans="1:51" s="14" customFormat="1" ht="12">
      <c r="A582" s="14"/>
      <c r="B582" s="246"/>
      <c r="C582" s="247"/>
      <c r="D582" s="236" t="s">
        <v>152</v>
      </c>
      <c r="E582" s="248" t="s">
        <v>1</v>
      </c>
      <c r="F582" s="249" t="s">
        <v>156</v>
      </c>
      <c r="G582" s="247"/>
      <c r="H582" s="250">
        <v>36829.1</v>
      </c>
      <c r="I582" s="251"/>
      <c r="J582" s="247"/>
      <c r="K582" s="247"/>
      <c r="L582" s="252"/>
      <c r="M582" s="253"/>
      <c r="N582" s="254"/>
      <c r="O582" s="254"/>
      <c r="P582" s="254"/>
      <c r="Q582" s="254"/>
      <c r="R582" s="254"/>
      <c r="S582" s="254"/>
      <c r="T582" s="25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6" t="s">
        <v>152</v>
      </c>
      <c r="AU582" s="256" t="s">
        <v>85</v>
      </c>
      <c r="AV582" s="14" t="s">
        <v>150</v>
      </c>
      <c r="AW582" s="14" t="s">
        <v>32</v>
      </c>
      <c r="AX582" s="14" t="s">
        <v>83</v>
      </c>
      <c r="AY582" s="256" t="s">
        <v>144</v>
      </c>
    </row>
    <row r="583" spans="1:65" s="2" customFormat="1" ht="21.75" customHeight="1">
      <c r="A583" s="39"/>
      <c r="B583" s="40"/>
      <c r="C583" s="220" t="s">
        <v>572</v>
      </c>
      <c r="D583" s="220" t="s">
        <v>146</v>
      </c>
      <c r="E583" s="221" t="s">
        <v>573</v>
      </c>
      <c r="F583" s="222" t="s">
        <v>574</v>
      </c>
      <c r="G583" s="223" t="s">
        <v>177</v>
      </c>
      <c r="H583" s="224">
        <v>736.582</v>
      </c>
      <c r="I583" s="225"/>
      <c r="J583" s="226">
        <f>ROUND(I583*H583,2)</f>
        <v>0</v>
      </c>
      <c r="K583" s="227"/>
      <c r="L583" s="45"/>
      <c r="M583" s="228" t="s">
        <v>1</v>
      </c>
      <c r="N583" s="229" t="s">
        <v>41</v>
      </c>
      <c r="O583" s="92"/>
      <c r="P583" s="230">
        <f>O583*H583</f>
        <v>0</v>
      </c>
      <c r="Q583" s="230">
        <v>0</v>
      </c>
      <c r="R583" s="230">
        <f>Q583*H583</f>
        <v>0</v>
      </c>
      <c r="S583" s="230">
        <v>0</v>
      </c>
      <c r="T583" s="231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2" t="s">
        <v>150</v>
      </c>
      <c r="AT583" s="232" t="s">
        <v>146</v>
      </c>
      <c r="AU583" s="232" t="s">
        <v>85</v>
      </c>
      <c r="AY583" s="18" t="s">
        <v>144</v>
      </c>
      <c r="BE583" s="233">
        <f>IF(N583="základní",J583,0)</f>
        <v>0</v>
      </c>
      <c r="BF583" s="233">
        <f>IF(N583="snížená",J583,0)</f>
        <v>0</v>
      </c>
      <c r="BG583" s="233">
        <f>IF(N583="zákl. přenesená",J583,0)</f>
        <v>0</v>
      </c>
      <c r="BH583" s="233">
        <f>IF(N583="sníž. přenesená",J583,0)</f>
        <v>0</v>
      </c>
      <c r="BI583" s="233">
        <f>IF(N583="nulová",J583,0)</f>
        <v>0</v>
      </c>
      <c r="BJ583" s="18" t="s">
        <v>83</v>
      </c>
      <c r="BK583" s="233">
        <f>ROUND(I583*H583,2)</f>
        <v>0</v>
      </c>
      <c r="BL583" s="18" t="s">
        <v>150</v>
      </c>
      <c r="BM583" s="232" t="s">
        <v>575</v>
      </c>
    </row>
    <row r="584" spans="1:51" s="13" customFormat="1" ht="12">
      <c r="A584" s="13"/>
      <c r="B584" s="234"/>
      <c r="C584" s="235"/>
      <c r="D584" s="236" t="s">
        <v>152</v>
      </c>
      <c r="E584" s="237" t="s">
        <v>1</v>
      </c>
      <c r="F584" s="238" t="s">
        <v>563</v>
      </c>
      <c r="G584" s="235"/>
      <c r="H584" s="239">
        <v>846.582</v>
      </c>
      <c r="I584" s="240"/>
      <c r="J584" s="235"/>
      <c r="K584" s="235"/>
      <c r="L584" s="241"/>
      <c r="M584" s="242"/>
      <c r="N584" s="243"/>
      <c r="O584" s="243"/>
      <c r="P584" s="243"/>
      <c r="Q584" s="243"/>
      <c r="R584" s="243"/>
      <c r="S584" s="243"/>
      <c r="T584" s="24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5" t="s">
        <v>152</v>
      </c>
      <c r="AU584" s="245" t="s">
        <v>85</v>
      </c>
      <c r="AV584" s="13" t="s">
        <v>85</v>
      </c>
      <c r="AW584" s="13" t="s">
        <v>32</v>
      </c>
      <c r="AX584" s="13" t="s">
        <v>76</v>
      </c>
      <c r="AY584" s="245" t="s">
        <v>144</v>
      </c>
    </row>
    <row r="585" spans="1:51" s="13" customFormat="1" ht="12">
      <c r="A585" s="13"/>
      <c r="B585" s="234"/>
      <c r="C585" s="235"/>
      <c r="D585" s="236" t="s">
        <v>152</v>
      </c>
      <c r="E585" s="237" t="s">
        <v>1</v>
      </c>
      <c r="F585" s="238" t="s">
        <v>552</v>
      </c>
      <c r="G585" s="235"/>
      <c r="H585" s="239">
        <v>-110</v>
      </c>
      <c r="I585" s="240"/>
      <c r="J585" s="235"/>
      <c r="K585" s="235"/>
      <c r="L585" s="241"/>
      <c r="M585" s="242"/>
      <c r="N585" s="243"/>
      <c r="O585" s="243"/>
      <c r="P585" s="243"/>
      <c r="Q585" s="243"/>
      <c r="R585" s="243"/>
      <c r="S585" s="243"/>
      <c r="T585" s="24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5" t="s">
        <v>152</v>
      </c>
      <c r="AU585" s="245" t="s">
        <v>85</v>
      </c>
      <c r="AV585" s="13" t="s">
        <v>85</v>
      </c>
      <c r="AW585" s="13" t="s">
        <v>32</v>
      </c>
      <c r="AX585" s="13" t="s">
        <v>76</v>
      </c>
      <c r="AY585" s="245" t="s">
        <v>144</v>
      </c>
    </row>
    <row r="586" spans="1:51" s="14" customFormat="1" ht="12">
      <c r="A586" s="14"/>
      <c r="B586" s="246"/>
      <c r="C586" s="247"/>
      <c r="D586" s="236" t="s">
        <v>152</v>
      </c>
      <c r="E586" s="248" t="s">
        <v>1</v>
      </c>
      <c r="F586" s="249" t="s">
        <v>156</v>
      </c>
      <c r="G586" s="247"/>
      <c r="H586" s="250">
        <v>736.582</v>
      </c>
      <c r="I586" s="251"/>
      <c r="J586" s="247"/>
      <c r="K586" s="247"/>
      <c r="L586" s="252"/>
      <c r="M586" s="253"/>
      <c r="N586" s="254"/>
      <c r="O586" s="254"/>
      <c r="P586" s="254"/>
      <c r="Q586" s="254"/>
      <c r="R586" s="254"/>
      <c r="S586" s="254"/>
      <c r="T586" s="25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6" t="s">
        <v>152</v>
      </c>
      <c r="AU586" s="256" t="s">
        <v>85</v>
      </c>
      <c r="AV586" s="14" t="s">
        <v>150</v>
      </c>
      <c r="AW586" s="14" t="s">
        <v>32</v>
      </c>
      <c r="AX586" s="14" t="s">
        <v>83</v>
      </c>
      <c r="AY586" s="256" t="s">
        <v>144</v>
      </c>
    </row>
    <row r="587" spans="1:65" s="2" customFormat="1" ht="21.75" customHeight="1">
      <c r="A587" s="39"/>
      <c r="B587" s="40"/>
      <c r="C587" s="220" t="s">
        <v>576</v>
      </c>
      <c r="D587" s="220" t="s">
        <v>146</v>
      </c>
      <c r="E587" s="221" t="s">
        <v>577</v>
      </c>
      <c r="F587" s="222" t="s">
        <v>578</v>
      </c>
      <c r="G587" s="223" t="s">
        <v>149</v>
      </c>
      <c r="H587" s="224">
        <v>12.24</v>
      </c>
      <c r="I587" s="225"/>
      <c r="J587" s="226">
        <f>ROUND(I587*H587,2)</f>
        <v>0</v>
      </c>
      <c r="K587" s="227"/>
      <c r="L587" s="45"/>
      <c r="M587" s="228" t="s">
        <v>1</v>
      </c>
      <c r="N587" s="229" t="s">
        <v>41</v>
      </c>
      <c r="O587" s="92"/>
      <c r="P587" s="230">
        <f>O587*H587</f>
        <v>0</v>
      </c>
      <c r="Q587" s="230">
        <v>0</v>
      </c>
      <c r="R587" s="230">
        <f>Q587*H587</f>
        <v>0</v>
      </c>
      <c r="S587" s="230">
        <v>2.1</v>
      </c>
      <c r="T587" s="231">
        <f>S587*H587</f>
        <v>25.704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2" t="s">
        <v>150</v>
      </c>
      <c r="AT587" s="232" t="s">
        <v>146</v>
      </c>
      <c r="AU587" s="232" t="s">
        <v>85</v>
      </c>
      <c r="AY587" s="18" t="s">
        <v>144</v>
      </c>
      <c r="BE587" s="233">
        <f>IF(N587="základní",J587,0)</f>
        <v>0</v>
      </c>
      <c r="BF587" s="233">
        <f>IF(N587="snížená",J587,0)</f>
        <v>0</v>
      </c>
      <c r="BG587" s="233">
        <f>IF(N587="zákl. přenesená",J587,0)</f>
        <v>0</v>
      </c>
      <c r="BH587" s="233">
        <f>IF(N587="sníž. přenesená",J587,0)</f>
        <v>0</v>
      </c>
      <c r="BI587" s="233">
        <f>IF(N587="nulová",J587,0)</f>
        <v>0</v>
      </c>
      <c r="BJ587" s="18" t="s">
        <v>83</v>
      </c>
      <c r="BK587" s="233">
        <f>ROUND(I587*H587,2)</f>
        <v>0</v>
      </c>
      <c r="BL587" s="18" t="s">
        <v>150</v>
      </c>
      <c r="BM587" s="232" t="s">
        <v>579</v>
      </c>
    </row>
    <row r="588" spans="1:51" s="13" customFormat="1" ht="12">
      <c r="A588" s="13"/>
      <c r="B588" s="234"/>
      <c r="C588" s="235"/>
      <c r="D588" s="236" t="s">
        <v>152</v>
      </c>
      <c r="E588" s="237" t="s">
        <v>1</v>
      </c>
      <c r="F588" s="238" t="s">
        <v>580</v>
      </c>
      <c r="G588" s="235"/>
      <c r="H588" s="239">
        <v>12.24</v>
      </c>
      <c r="I588" s="240"/>
      <c r="J588" s="235"/>
      <c r="K588" s="235"/>
      <c r="L588" s="241"/>
      <c r="M588" s="242"/>
      <c r="N588" s="243"/>
      <c r="O588" s="243"/>
      <c r="P588" s="243"/>
      <c r="Q588" s="243"/>
      <c r="R588" s="243"/>
      <c r="S588" s="243"/>
      <c r="T588" s="24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5" t="s">
        <v>152</v>
      </c>
      <c r="AU588" s="245" t="s">
        <v>85</v>
      </c>
      <c r="AV588" s="13" t="s">
        <v>85</v>
      </c>
      <c r="AW588" s="13" t="s">
        <v>32</v>
      </c>
      <c r="AX588" s="13" t="s">
        <v>83</v>
      </c>
      <c r="AY588" s="245" t="s">
        <v>144</v>
      </c>
    </row>
    <row r="589" spans="1:65" s="2" customFormat="1" ht="21.75" customHeight="1">
      <c r="A589" s="39"/>
      <c r="B589" s="40"/>
      <c r="C589" s="220" t="s">
        <v>581</v>
      </c>
      <c r="D589" s="220" t="s">
        <v>146</v>
      </c>
      <c r="E589" s="221" t="s">
        <v>582</v>
      </c>
      <c r="F589" s="222" t="s">
        <v>583</v>
      </c>
      <c r="G589" s="223" t="s">
        <v>177</v>
      </c>
      <c r="H589" s="224">
        <v>0.3</v>
      </c>
      <c r="I589" s="225"/>
      <c r="J589" s="226">
        <f>ROUND(I589*H589,2)</f>
        <v>0</v>
      </c>
      <c r="K589" s="227"/>
      <c r="L589" s="45"/>
      <c r="M589" s="228" t="s">
        <v>1</v>
      </c>
      <c r="N589" s="229" t="s">
        <v>41</v>
      </c>
      <c r="O589" s="92"/>
      <c r="P589" s="230">
        <f>O589*H589</f>
        <v>0</v>
      </c>
      <c r="Q589" s="230">
        <v>0</v>
      </c>
      <c r="R589" s="230">
        <f>Q589*H589</f>
        <v>0</v>
      </c>
      <c r="S589" s="230">
        <v>0.261</v>
      </c>
      <c r="T589" s="231">
        <f>S589*H589</f>
        <v>0.0783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2" t="s">
        <v>150</v>
      </c>
      <c r="AT589" s="232" t="s">
        <v>146</v>
      </c>
      <c r="AU589" s="232" t="s">
        <v>85</v>
      </c>
      <c r="AY589" s="18" t="s">
        <v>144</v>
      </c>
      <c r="BE589" s="233">
        <f>IF(N589="základní",J589,0)</f>
        <v>0</v>
      </c>
      <c r="BF589" s="233">
        <f>IF(N589="snížená",J589,0)</f>
        <v>0</v>
      </c>
      <c r="BG589" s="233">
        <f>IF(N589="zákl. přenesená",J589,0)</f>
        <v>0</v>
      </c>
      <c r="BH589" s="233">
        <f>IF(N589="sníž. přenesená",J589,0)</f>
        <v>0</v>
      </c>
      <c r="BI589" s="233">
        <f>IF(N589="nulová",J589,0)</f>
        <v>0</v>
      </c>
      <c r="BJ589" s="18" t="s">
        <v>83</v>
      </c>
      <c r="BK589" s="233">
        <f>ROUND(I589*H589,2)</f>
        <v>0</v>
      </c>
      <c r="BL589" s="18" t="s">
        <v>150</v>
      </c>
      <c r="BM589" s="232" t="s">
        <v>584</v>
      </c>
    </row>
    <row r="590" spans="1:51" s="13" customFormat="1" ht="12">
      <c r="A590" s="13"/>
      <c r="B590" s="234"/>
      <c r="C590" s="235"/>
      <c r="D590" s="236" t="s">
        <v>152</v>
      </c>
      <c r="E590" s="237" t="s">
        <v>1</v>
      </c>
      <c r="F590" s="238" t="s">
        <v>585</v>
      </c>
      <c r="G590" s="235"/>
      <c r="H590" s="239">
        <v>0.3</v>
      </c>
      <c r="I590" s="240"/>
      <c r="J590" s="235"/>
      <c r="K590" s="235"/>
      <c r="L590" s="241"/>
      <c r="M590" s="242"/>
      <c r="N590" s="243"/>
      <c r="O590" s="243"/>
      <c r="P590" s="243"/>
      <c r="Q590" s="243"/>
      <c r="R590" s="243"/>
      <c r="S590" s="243"/>
      <c r="T590" s="24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152</v>
      </c>
      <c r="AU590" s="245" t="s">
        <v>85</v>
      </c>
      <c r="AV590" s="13" t="s">
        <v>85</v>
      </c>
      <c r="AW590" s="13" t="s">
        <v>32</v>
      </c>
      <c r="AX590" s="13" t="s">
        <v>83</v>
      </c>
      <c r="AY590" s="245" t="s">
        <v>144</v>
      </c>
    </row>
    <row r="591" spans="1:65" s="2" customFormat="1" ht="21.75" customHeight="1">
      <c r="A591" s="39"/>
      <c r="B591" s="40"/>
      <c r="C591" s="220" t="s">
        <v>586</v>
      </c>
      <c r="D591" s="220" t="s">
        <v>146</v>
      </c>
      <c r="E591" s="221" t="s">
        <v>587</v>
      </c>
      <c r="F591" s="222" t="s">
        <v>588</v>
      </c>
      <c r="G591" s="223" t="s">
        <v>149</v>
      </c>
      <c r="H591" s="224">
        <v>1.451</v>
      </c>
      <c r="I591" s="225"/>
      <c r="J591" s="226">
        <f>ROUND(I591*H591,2)</f>
        <v>0</v>
      </c>
      <c r="K591" s="227"/>
      <c r="L591" s="45"/>
      <c r="M591" s="228" t="s">
        <v>1</v>
      </c>
      <c r="N591" s="229" t="s">
        <v>41</v>
      </c>
      <c r="O591" s="92"/>
      <c r="P591" s="230">
        <f>O591*H591</f>
        <v>0</v>
      </c>
      <c r="Q591" s="230">
        <v>0</v>
      </c>
      <c r="R591" s="230">
        <f>Q591*H591</f>
        <v>0</v>
      </c>
      <c r="S591" s="230">
        <v>1.8</v>
      </c>
      <c r="T591" s="231">
        <f>S591*H591</f>
        <v>2.6118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2" t="s">
        <v>150</v>
      </c>
      <c r="AT591" s="232" t="s">
        <v>146</v>
      </c>
      <c r="AU591" s="232" t="s">
        <v>85</v>
      </c>
      <c r="AY591" s="18" t="s">
        <v>144</v>
      </c>
      <c r="BE591" s="233">
        <f>IF(N591="základní",J591,0)</f>
        <v>0</v>
      </c>
      <c r="BF591" s="233">
        <f>IF(N591="snížená",J591,0)</f>
        <v>0</v>
      </c>
      <c r="BG591" s="233">
        <f>IF(N591="zákl. přenesená",J591,0)</f>
        <v>0</v>
      </c>
      <c r="BH591" s="233">
        <f>IF(N591="sníž. přenesená",J591,0)</f>
        <v>0</v>
      </c>
      <c r="BI591" s="233">
        <f>IF(N591="nulová",J591,0)</f>
        <v>0</v>
      </c>
      <c r="BJ591" s="18" t="s">
        <v>83</v>
      </c>
      <c r="BK591" s="233">
        <f>ROUND(I591*H591,2)</f>
        <v>0</v>
      </c>
      <c r="BL591" s="18" t="s">
        <v>150</v>
      </c>
      <c r="BM591" s="232" t="s">
        <v>589</v>
      </c>
    </row>
    <row r="592" spans="1:51" s="13" customFormat="1" ht="12">
      <c r="A592" s="13"/>
      <c r="B592" s="234"/>
      <c r="C592" s="235"/>
      <c r="D592" s="236" t="s">
        <v>152</v>
      </c>
      <c r="E592" s="237" t="s">
        <v>1</v>
      </c>
      <c r="F592" s="238" t="s">
        <v>590</v>
      </c>
      <c r="G592" s="235"/>
      <c r="H592" s="239">
        <v>1.451</v>
      </c>
      <c r="I592" s="240"/>
      <c r="J592" s="235"/>
      <c r="K592" s="235"/>
      <c r="L592" s="241"/>
      <c r="M592" s="242"/>
      <c r="N592" s="243"/>
      <c r="O592" s="243"/>
      <c r="P592" s="243"/>
      <c r="Q592" s="243"/>
      <c r="R592" s="243"/>
      <c r="S592" s="243"/>
      <c r="T592" s="24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5" t="s">
        <v>152</v>
      </c>
      <c r="AU592" s="245" t="s">
        <v>85</v>
      </c>
      <c r="AV592" s="13" t="s">
        <v>85</v>
      </c>
      <c r="AW592" s="13" t="s">
        <v>32</v>
      </c>
      <c r="AX592" s="13" t="s">
        <v>83</v>
      </c>
      <c r="AY592" s="245" t="s">
        <v>144</v>
      </c>
    </row>
    <row r="593" spans="1:65" s="2" customFormat="1" ht="21.75" customHeight="1">
      <c r="A593" s="39"/>
      <c r="B593" s="40"/>
      <c r="C593" s="220" t="s">
        <v>591</v>
      </c>
      <c r="D593" s="220" t="s">
        <v>146</v>
      </c>
      <c r="E593" s="221" t="s">
        <v>592</v>
      </c>
      <c r="F593" s="222" t="s">
        <v>593</v>
      </c>
      <c r="G593" s="223" t="s">
        <v>177</v>
      </c>
      <c r="H593" s="224">
        <v>2.72</v>
      </c>
      <c r="I593" s="225"/>
      <c r="J593" s="226">
        <f>ROUND(I593*H593,2)</f>
        <v>0</v>
      </c>
      <c r="K593" s="227"/>
      <c r="L593" s="45"/>
      <c r="M593" s="228" t="s">
        <v>1</v>
      </c>
      <c r="N593" s="229" t="s">
        <v>41</v>
      </c>
      <c r="O593" s="92"/>
      <c r="P593" s="230">
        <f>O593*H593</f>
        <v>0</v>
      </c>
      <c r="Q593" s="230">
        <v>0</v>
      </c>
      <c r="R593" s="230">
        <f>Q593*H593</f>
        <v>0</v>
      </c>
      <c r="S593" s="230">
        <v>0.055</v>
      </c>
      <c r="T593" s="231">
        <f>S593*H593</f>
        <v>0.1496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2" t="s">
        <v>150</v>
      </c>
      <c r="AT593" s="232" t="s">
        <v>146</v>
      </c>
      <c r="AU593" s="232" t="s">
        <v>85</v>
      </c>
      <c r="AY593" s="18" t="s">
        <v>144</v>
      </c>
      <c r="BE593" s="233">
        <f>IF(N593="základní",J593,0)</f>
        <v>0</v>
      </c>
      <c r="BF593" s="233">
        <f>IF(N593="snížená",J593,0)</f>
        <v>0</v>
      </c>
      <c r="BG593" s="233">
        <f>IF(N593="zákl. přenesená",J593,0)</f>
        <v>0</v>
      </c>
      <c r="BH593" s="233">
        <f>IF(N593="sníž. přenesená",J593,0)</f>
        <v>0</v>
      </c>
      <c r="BI593" s="233">
        <f>IF(N593="nulová",J593,0)</f>
        <v>0</v>
      </c>
      <c r="BJ593" s="18" t="s">
        <v>83</v>
      </c>
      <c r="BK593" s="233">
        <f>ROUND(I593*H593,2)</f>
        <v>0</v>
      </c>
      <c r="BL593" s="18" t="s">
        <v>150</v>
      </c>
      <c r="BM593" s="232" t="s">
        <v>594</v>
      </c>
    </row>
    <row r="594" spans="1:51" s="13" customFormat="1" ht="12">
      <c r="A594" s="13"/>
      <c r="B594" s="234"/>
      <c r="C594" s="235"/>
      <c r="D594" s="236" t="s">
        <v>152</v>
      </c>
      <c r="E594" s="237" t="s">
        <v>1</v>
      </c>
      <c r="F594" s="238" t="s">
        <v>595</v>
      </c>
      <c r="G594" s="235"/>
      <c r="H594" s="239">
        <v>1.44</v>
      </c>
      <c r="I594" s="240"/>
      <c r="J594" s="235"/>
      <c r="K594" s="235"/>
      <c r="L594" s="241"/>
      <c r="M594" s="242"/>
      <c r="N594" s="243"/>
      <c r="O594" s="243"/>
      <c r="P594" s="243"/>
      <c r="Q594" s="243"/>
      <c r="R594" s="243"/>
      <c r="S594" s="243"/>
      <c r="T594" s="24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5" t="s">
        <v>152</v>
      </c>
      <c r="AU594" s="245" t="s">
        <v>85</v>
      </c>
      <c r="AV594" s="13" t="s">
        <v>85</v>
      </c>
      <c r="AW594" s="13" t="s">
        <v>32</v>
      </c>
      <c r="AX594" s="13" t="s">
        <v>76</v>
      </c>
      <c r="AY594" s="245" t="s">
        <v>144</v>
      </c>
    </row>
    <row r="595" spans="1:51" s="13" customFormat="1" ht="12">
      <c r="A595" s="13"/>
      <c r="B595" s="234"/>
      <c r="C595" s="235"/>
      <c r="D595" s="236" t="s">
        <v>152</v>
      </c>
      <c r="E595" s="237" t="s">
        <v>1</v>
      </c>
      <c r="F595" s="238" t="s">
        <v>596</v>
      </c>
      <c r="G595" s="235"/>
      <c r="H595" s="239">
        <v>1.28</v>
      </c>
      <c r="I595" s="240"/>
      <c r="J595" s="235"/>
      <c r="K595" s="235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152</v>
      </c>
      <c r="AU595" s="245" t="s">
        <v>85</v>
      </c>
      <c r="AV595" s="13" t="s">
        <v>85</v>
      </c>
      <c r="AW595" s="13" t="s">
        <v>32</v>
      </c>
      <c r="AX595" s="13" t="s">
        <v>76</v>
      </c>
      <c r="AY595" s="245" t="s">
        <v>144</v>
      </c>
    </row>
    <row r="596" spans="1:51" s="14" customFormat="1" ht="12">
      <c r="A596" s="14"/>
      <c r="B596" s="246"/>
      <c r="C596" s="247"/>
      <c r="D596" s="236" t="s">
        <v>152</v>
      </c>
      <c r="E596" s="248" t="s">
        <v>1</v>
      </c>
      <c r="F596" s="249" t="s">
        <v>156</v>
      </c>
      <c r="G596" s="247"/>
      <c r="H596" s="250">
        <v>2.7199999999999998</v>
      </c>
      <c r="I596" s="251"/>
      <c r="J596" s="247"/>
      <c r="K596" s="247"/>
      <c r="L596" s="252"/>
      <c r="M596" s="253"/>
      <c r="N596" s="254"/>
      <c r="O596" s="254"/>
      <c r="P596" s="254"/>
      <c r="Q596" s="254"/>
      <c r="R596" s="254"/>
      <c r="S596" s="254"/>
      <c r="T596" s="25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6" t="s">
        <v>152</v>
      </c>
      <c r="AU596" s="256" t="s">
        <v>85</v>
      </c>
      <c r="AV596" s="14" t="s">
        <v>150</v>
      </c>
      <c r="AW596" s="14" t="s">
        <v>32</v>
      </c>
      <c r="AX596" s="14" t="s">
        <v>83</v>
      </c>
      <c r="AY596" s="256" t="s">
        <v>144</v>
      </c>
    </row>
    <row r="597" spans="1:65" s="2" customFormat="1" ht="21.75" customHeight="1">
      <c r="A597" s="39"/>
      <c r="B597" s="40"/>
      <c r="C597" s="220" t="s">
        <v>597</v>
      </c>
      <c r="D597" s="220" t="s">
        <v>146</v>
      </c>
      <c r="E597" s="221" t="s">
        <v>598</v>
      </c>
      <c r="F597" s="222" t="s">
        <v>599</v>
      </c>
      <c r="G597" s="223" t="s">
        <v>177</v>
      </c>
      <c r="H597" s="224">
        <v>37.83</v>
      </c>
      <c r="I597" s="225"/>
      <c r="J597" s="226">
        <f>ROUND(I597*H597,2)</f>
        <v>0</v>
      </c>
      <c r="K597" s="227"/>
      <c r="L597" s="45"/>
      <c r="M597" s="228" t="s">
        <v>1</v>
      </c>
      <c r="N597" s="229" t="s">
        <v>41</v>
      </c>
      <c r="O597" s="92"/>
      <c r="P597" s="230">
        <f>O597*H597</f>
        <v>0</v>
      </c>
      <c r="Q597" s="230">
        <v>0</v>
      </c>
      <c r="R597" s="230">
        <f>Q597*H597</f>
        <v>0</v>
      </c>
      <c r="S597" s="230">
        <v>0.059</v>
      </c>
      <c r="T597" s="231">
        <f>S597*H597</f>
        <v>2.2319699999999996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2" t="s">
        <v>150</v>
      </c>
      <c r="AT597" s="232" t="s">
        <v>146</v>
      </c>
      <c r="AU597" s="232" t="s">
        <v>85</v>
      </c>
      <c r="AY597" s="18" t="s">
        <v>144</v>
      </c>
      <c r="BE597" s="233">
        <f>IF(N597="základní",J597,0)</f>
        <v>0</v>
      </c>
      <c r="BF597" s="233">
        <f>IF(N597="snížená",J597,0)</f>
        <v>0</v>
      </c>
      <c r="BG597" s="233">
        <f>IF(N597="zákl. přenesená",J597,0)</f>
        <v>0</v>
      </c>
      <c r="BH597" s="233">
        <f>IF(N597="sníž. přenesená",J597,0)</f>
        <v>0</v>
      </c>
      <c r="BI597" s="233">
        <f>IF(N597="nulová",J597,0)</f>
        <v>0</v>
      </c>
      <c r="BJ597" s="18" t="s">
        <v>83</v>
      </c>
      <c r="BK597" s="233">
        <f>ROUND(I597*H597,2)</f>
        <v>0</v>
      </c>
      <c r="BL597" s="18" t="s">
        <v>150</v>
      </c>
      <c r="BM597" s="232" t="s">
        <v>600</v>
      </c>
    </row>
    <row r="598" spans="1:51" s="15" customFormat="1" ht="12">
      <c r="A598" s="15"/>
      <c r="B598" s="257"/>
      <c r="C598" s="258"/>
      <c r="D598" s="236" t="s">
        <v>152</v>
      </c>
      <c r="E598" s="259" t="s">
        <v>1</v>
      </c>
      <c r="F598" s="260" t="s">
        <v>203</v>
      </c>
      <c r="G598" s="258"/>
      <c r="H598" s="259" t="s">
        <v>1</v>
      </c>
      <c r="I598" s="261"/>
      <c r="J598" s="258"/>
      <c r="K598" s="258"/>
      <c r="L598" s="262"/>
      <c r="M598" s="263"/>
      <c r="N598" s="264"/>
      <c r="O598" s="264"/>
      <c r="P598" s="264"/>
      <c r="Q598" s="264"/>
      <c r="R598" s="264"/>
      <c r="S598" s="264"/>
      <c r="T598" s="26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66" t="s">
        <v>152</v>
      </c>
      <c r="AU598" s="266" t="s">
        <v>85</v>
      </c>
      <c r="AV598" s="15" t="s">
        <v>83</v>
      </c>
      <c r="AW598" s="15" t="s">
        <v>32</v>
      </c>
      <c r="AX598" s="15" t="s">
        <v>76</v>
      </c>
      <c r="AY598" s="266" t="s">
        <v>144</v>
      </c>
    </row>
    <row r="599" spans="1:51" s="13" customFormat="1" ht="12">
      <c r="A599" s="13"/>
      <c r="B599" s="234"/>
      <c r="C599" s="235"/>
      <c r="D599" s="236" t="s">
        <v>152</v>
      </c>
      <c r="E599" s="237" t="s">
        <v>1</v>
      </c>
      <c r="F599" s="238" t="s">
        <v>601</v>
      </c>
      <c r="G599" s="235"/>
      <c r="H599" s="239">
        <v>2.025</v>
      </c>
      <c r="I599" s="240"/>
      <c r="J599" s="235"/>
      <c r="K599" s="235"/>
      <c r="L599" s="241"/>
      <c r="M599" s="242"/>
      <c r="N599" s="243"/>
      <c r="O599" s="243"/>
      <c r="P599" s="243"/>
      <c r="Q599" s="243"/>
      <c r="R599" s="243"/>
      <c r="S599" s="243"/>
      <c r="T599" s="24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5" t="s">
        <v>152</v>
      </c>
      <c r="AU599" s="245" t="s">
        <v>85</v>
      </c>
      <c r="AV599" s="13" t="s">
        <v>85</v>
      </c>
      <c r="AW599" s="13" t="s">
        <v>32</v>
      </c>
      <c r="AX599" s="13" t="s">
        <v>76</v>
      </c>
      <c r="AY599" s="245" t="s">
        <v>144</v>
      </c>
    </row>
    <row r="600" spans="1:51" s="13" customFormat="1" ht="12">
      <c r="A600" s="13"/>
      <c r="B600" s="234"/>
      <c r="C600" s="235"/>
      <c r="D600" s="236" t="s">
        <v>152</v>
      </c>
      <c r="E600" s="237" t="s">
        <v>1</v>
      </c>
      <c r="F600" s="238" t="s">
        <v>602</v>
      </c>
      <c r="G600" s="235"/>
      <c r="H600" s="239">
        <v>1.08</v>
      </c>
      <c r="I600" s="240"/>
      <c r="J600" s="235"/>
      <c r="K600" s="235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152</v>
      </c>
      <c r="AU600" s="245" t="s">
        <v>85</v>
      </c>
      <c r="AV600" s="13" t="s">
        <v>85</v>
      </c>
      <c r="AW600" s="13" t="s">
        <v>32</v>
      </c>
      <c r="AX600" s="13" t="s">
        <v>76</v>
      </c>
      <c r="AY600" s="245" t="s">
        <v>144</v>
      </c>
    </row>
    <row r="601" spans="1:51" s="13" customFormat="1" ht="12">
      <c r="A601" s="13"/>
      <c r="B601" s="234"/>
      <c r="C601" s="235"/>
      <c r="D601" s="236" t="s">
        <v>152</v>
      </c>
      <c r="E601" s="237" t="s">
        <v>1</v>
      </c>
      <c r="F601" s="238" t="s">
        <v>603</v>
      </c>
      <c r="G601" s="235"/>
      <c r="H601" s="239">
        <v>0.45</v>
      </c>
      <c r="I601" s="240"/>
      <c r="J601" s="235"/>
      <c r="K601" s="235"/>
      <c r="L601" s="241"/>
      <c r="M601" s="242"/>
      <c r="N601" s="243"/>
      <c r="O601" s="243"/>
      <c r="P601" s="243"/>
      <c r="Q601" s="243"/>
      <c r="R601" s="243"/>
      <c r="S601" s="243"/>
      <c r="T601" s="24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5" t="s">
        <v>152</v>
      </c>
      <c r="AU601" s="245" t="s">
        <v>85</v>
      </c>
      <c r="AV601" s="13" t="s">
        <v>85</v>
      </c>
      <c r="AW601" s="13" t="s">
        <v>32</v>
      </c>
      <c r="AX601" s="13" t="s">
        <v>76</v>
      </c>
      <c r="AY601" s="245" t="s">
        <v>144</v>
      </c>
    </row>
    <row r="602" spans="1:51" s="13" customFormat="1" ht="12">
      <c r="A602" s="13"/>
      <c r="B602" s="234"/>
      <c r="C602" s="235"/>
      <c r="D602" s="236" t="s">
        <v>152</v>
      </c>
      <c r="E602" s="237" t="s">
        <v>1</v>
      </c>
      <c r="F602" s="238" t="s">
        <v>604</v>
      </c>
      <c r="G602" s="235"/>
      <c r="H602" s="239">
        <v>1.98</v>
      </c>
      <c r="I602" s="240"/>
      <c r="J602" s="235"/>
      <c r="K602" s="235"/>
      <c r="L602" s="241"/>
      <c r="M602" s="242"/>
      <c r="N602" s="243"/>
      <c r="O602" s="243"/>
      <c r="P602" s="243"/>
      <c r="Q602" s="243"/>
      <c r="R602" s="243"/>
      <c r="S602" s="243"/>
      <c r="T602" s="24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5" t="s">
        <v>152</v>
      </c>
      <c r="AU602" s="245" t="s">
        <v>85</v>
      </c>
      <c r="AV602" s="13" t="s">
        <v>85</v>
      </c>
      <c r="AW602" s="13" t="s">
        <v>32</v>
      </c>
      <c r="AX602" s="13" t="s">
        <v>76</v>
      </c>
      <c r="AY602" s="245" t="s">
        <v>144</v>
      </c>
    </row>
    <row r="603" spans="1:51" s="13" customFormat="1" ht="12">
      <c r="A603" s="13"/>
      <c r="B603" s="234"/>
      <c r="C603" s="235"/>
      <c r="D603" s="236" t="s">
        <v>152</v>
      </c>
      <c r="E603" s="237" t="s">
        <v>1</v>
      </c>
      <c r="F603" s="238" t="s">
        <v>605</v>
      </c>
      <c r="G603" s="235"/>
      <c r="H603" s="239">
        <v>2.7</v>
      </c>
      <c r="I603" s="240"/>
      <c r="J603" s="235"/>
      <c r="K603" s="235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152</v>
      </c>
      <c r="AU603" s="245" t="s">
        <v>85</v>
      </c>
      <c r="AV603" s="13" t="s">
        <v>85</v>
      </c>
      <c r="AW603" s="13" t="s">
        <v>32</v>
      </c>
      <c r="AX603" s="13" t="s">
        <v>76</v>
      </c>
      <c r="AY603" s="245" t="s">
        <v>144</v>
      </c>
    </row>
    <row r="604" spans="1:51" s="13" customFormat="1" ht="12">
      <c r="A604" s="13"/>
      <c r="B604" s="234"/>
      <c r="C604" s="235"/>
      <c r="D604" s="236" t="s">
        <v>152</v>
      </c>
      <c r="E604" s="237" t="s">
        <v>1</v>
      </c>
      <c r="F604" s="238" t="s">
        <v>606</v>
      </c>
      <c r="G604" s="235"/>
      <c r="H604" s="239">
        <v>0.9</v>
      </c>
      <c r="I604" s="240"/>
      <c r="J604" s="235"/>
      <c r="K604" s="235"/>
      <c r="L604" s="241"/>
      <c r="M604" s="242"/>
      <c r="N604" s="243"/>
      <c r="O604" s="243"/>
      <c r="P604" s="243"/>
      <c r="Q604" s="243"/>
      <c r="R604" s="243"/>
      <c r="S604" s="243"/>
      <c r="T604" s="24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5" t="s">
        <v>152</v>
      </c>
      <c r="AU604" s="245" t="s">
        <v>85</v>
      </c>
      <c r="AV604" s="13" t="s">
        <v>85</v>
      </c>
      <c r="AW604" s="13" t="s">
        <v>32</v>
      </c>
      <c r="AX604" s="13" t="s">
        <v>76</v>
      </c>
      <c r="AY604" s="245" t="s">
        <v>144</v>
      </c>
    </row>
    <row r="605" spans="1:51" s="13" customFormat="1" ht="12">
      <c r="A605" s="13"/>
      <c r="B605" s="234"/>
      <c r="C605" s="235"/>
      <c r="D605" s="236" t="s">
        <v>152</v>
      </c>
      <c r="E605" s="237" t="s">
        <v>1</v>
      </c>
      <c r="F605" s="238" t="s">
        <v>607</v>
      </c>
      <c r="G605" s="235"/>
      <c r="H605" s="239">
        <v>0.465</v>
      </c>
      <c r="I605" s="240"/>
      <c r="J605" s="235"/>
      <c r="K605" s="235"/>
      <c r="L605" s="241"/>
      <c r="M605" s="242"/>
      <c r="N605" s="243"/>
      <c r="O605" s="243"/>
      <c r="P605" s="243"/>
      <c r="Q605" s="243"/>
      <c r="R605" s="243"/>
      <c r="S605" s="243"/>
      <c r="T605" s="24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5" t="s">
        <v>152</v>
      </c>
      <c r="AU605" s="245" t="s">
        <v>85</v>
      </c>
      <c r="AV605" s="13" t="s">
        <v>85</v>
      </c>
      <c r="AW605" s="13" t="s">
        <v>32</v>
      </c>
      <c r="AX605" s="13" t="s">
        <v>76</v>
      </c>
      <c r="AY605" s="245" t="s">
        <v>144</v>
      </c>
    </row>
    <row r="606" spans="1:51" s="13" customFormat="1" ht="12">
      <c r="A606" s="13"/>
      <c r="B606" s="234"/>
      <c r="C606" s="235"/>
      <c r="D606" s="236" t="s">
        <v>152</v>
      </c>
      <c r="E606" s="237" t="s">
        <v>1</v>
      </c>
      <c r="F606" s="238" t="s">
        <v>608</v>
      </c>
      <c r="G606" s="235"/>
      <c r="H606" s="239">
        <v>0.51</v>
      </c>
      <c r="I606" s="240"/>
      <c r="J606" s="235"/>
      <c r="K606" s="235"/>
      <c r="L606" s="241"/>
      <c r="M606" s="242"/>
      <c r="N606" s="243"/>
      <c r="O606" s="243"/>
      <c r="P606" s="243"/>
      <c r="Q606" s="243"/>
      <c r="R606" s="243"/>
      <c r="S606" s="243"/>
      <c r="T606" s="24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5" t="s">
        <v>152</v>
      </c>
      <c r="AU606" s="245" t="s">
        <v>85</v>
      </c>
      <c r="AV606" s="13" t="s">
        <v>85</v>
      </c>
      <c r="AW606" s="13" t="s">
        <v>32</v>
      </c>
      <c r="AX606" s="13" t="s">
        <v>76</v>
      </c>
      <c r="AY606" s="245" t="s">
        <v>144</v>
      </c>
    </row>
    <row r="607" spans="1:51" s="13" customFormat="1" ht="12">
      <c r="A607" s="13"/>
      <c r="B607" s="234"/>
      <c r="C607" s="235"/>
      <c r="D607" s="236" t="s">
        <v>152</v>
      </c>
      <c r="E607" s="237" t="s">
        <v>1</v>
      </c>
      <c r="F607" s="238" t="s">
        <v>609</v>
      </c>
      <c r="G607" s="235"/>
      <c r="H607" s="239">
        <v>2.475</v>
      </c>
      <c r="I607" s="240"/>
      <c r="J607" s="235"/>
      <c r="K607" s="235"/>
      <c r="L607" s="241"/>
      <c r="M607" s="242"/>
      <c r="N607" s="243"/>
      <c r="O607" s="243"/>
      <c r="P607" s="243"/>
      <c r="Q607" s="243"/>
      <c r="R607" s="243"/>
      <c r="S607" s="243"/>
      <c r="T607" s="24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5" t="s">
        <v>152</v>
      </c>
      <c r="AU607" s="245" t="s">
        <v>85</v>
      </c>
      <c r="AV607" s="13" t="s">
        <v>85</v>
      </c>
      <c r="AW607" s="13" t="s">
        <v>32</v>
      </c>
      <c r="AX607" s="13" t="s">
        <v>76</v>
      </c>
      <c r="AY607" s="245" t="s">
        <v>144</v>
      </c>
    </row>
    <row r="608" spans="1:51" s="13" customFormat="1" ht="12">
      <c r="A608" s="13"/>
      <c r="B608" s="234"/>
      <c r="C608" s="235"/>
      <c r="D608" s="236" t="s">
        <v>152</v>
      </c>
      <c r="E608" s="237" t="s">
        <v>1</v>
      </c>
      <c r="F608" s="238" t="s">
        <v>610</v>
      </c>
      <c r="G608" s="235"/>
      <c r="H608" s="239">
        <v>3.18</v>
      </c>
      <c r="I608" s="240"/>
      <c r="J608" s="235"/>
      <c r="K608" s="235"/>
      <c r="L608" s="241"/>
      <c r="M608" s="242"/>
      <c r="N608" s="243"/>
      <c r="O608" s="243"/>
      <c r="P608" s="243"/>
      <c r="Q608" s="243"/>
      <c r="R608" s="243"/>
      <c r="S608" s="243"/>
      <c r="T608" s="24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5" t="s">
        <v>152</v>
      </c>
      <c r="AU608" s="245" t="s">
        <v>85</v>
      </c>
      <c r="AV608" s="13" t="s">
        <v>85</v>
      </c>
      <c r="AW608" s="13" t="s">
        <v>32</v>
      </c>
      <c r="AX608" s="13" t="s">
        <v>76</v>
      </c>
      <c r="AY608" s="245" t="s">
        <v>144</v>
      </c>
    </row>
    <row r="609" spans="1:51" s="13" customFormat="1" ht="12">
      <c r="A609" s="13"/>
      <c r="B609" s="234"/>
      <c r="C609" s="235"/>
      <c r="D609" s="236" t="s">
        <v>152</v>
      </c>
      <c r="E609" s="237" t="s">
        <v>1</v>
      </c>
      <c r="F609" s="238" t="s">
        <v>611</v>
      </c>
      <c r="G609" s="235"/>
      <c r="H609" s="239">
        <v>0.9</v>
      </c>
      <c r="I609" s="240"/>
      <c r="J609" s="235"/>
      <c r="K609" s="235"/>
      <c r="L609" s="241"/>
      <c r="M609" s="242"/>
      <c r="N609" s="243"/>
      <c r="O609" s="243"/>
      <c r="P609" s="243"/>
      <c r="Q609" s="243"/>
      <c r="R609" s="243"/>
      <c r="S609" s="243"/>
      <c r="T609" s="24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5" t="s">
        <v>152</v>
      </c>
      <c r="AU609" s="245" t="s">
        <v>85</v>
      </c>
      <c r="AV609" s="13" t="s">
        <v>85</v>
      </c>
      <c r="AW609" s="13" t="s">
        <v>32</v>
      </c>
      <c r="AX609" s="13" t="s">
        <v>76</v>
      </c>
      <c r="AY609" s="245" t="s">
        <v>144</v>
      </c>
    </row>
    <row r="610" spans="1:51" s="13" customFormat="1" ht="12">
      <c r="A610" s="13"/>
      <c r="B610" s="234"/>
      <c r="C610" s="235"/>
      <c r="D610" s="236" t="s">
        <v>152</v>
      </c>
      <c r="E610" s="237" t="s">
        <v>1</v>
      </c>
      <c r="F610" s="238" t="s">
        <v>612</v>
      </c>
      <c r="G610" s="235"/>
      <c r="H610" s="239">
        <v>2.7</v>
      </c>
      <c r="I610" s="240"/>
      <c r="J610" s="235"/>
      <c r="K610" s="235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152</v>
      </c>
      <c r="AU610" s="245" t="s">
        <v>85</v>
      </c>
      <c r="AV610" s="13" t="s">
        <v>85</v>
      </c>
      <c r="AW610" s="13" t="s">
        <v>32</v>
      </c>
      <c r="AX610" s="13" t="s">
        <v>76</v>
      </c>
      <c r="AY610" s="245" t="s">
        <v>144</v>
      </c>
    </row>
    <row r="611" spans="1:51" s="13" customFormat="1" ht="12">
      <c r="A611" s="13"/>
      <c r="B611" s="234"/>
      <c r="C611" s="235"/>
      <c r="D611" s="236" t="s">
        <v>152</v>
      </c>
      <c r="E611" s="237" t="s">
        <v>1</v>
      </c>
      <c r="F611" s="238" t="s">
        <v>613</v>
      </c>
      <c r="G611" s="235"/>
      <c r="H611" s="239">
        <v>2.49</v>
      </c>
      <c r="I611" s="240"/>
      <c r="J611" s="235"/>
      <c r="K611" s="235"/>
      <c r="L611" s="241"/>
      <c r="M611" s="242"/>
      <c r="N611" s="243"/>
      <c r="O611" s="243"/>
      <c r="P611" s="243"/>
      <c r="Q611" s="243"/>
      <c r="R611" s="243"/>
      <c r="S611" s="243"/>
      <c r="T611" s="24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5" t="s">
        <v>152</v>
      </c>
      <c r="AU611" s="245" t="s">
        <v>85</v>
      </c>
      <c r="AV611" s="13" t="s">
        <v>85</v>
      </c>
      <c r="AW611" s="13" t="s">
        <v>32</v>
      </c>
      <c r="AX611" s="13" t="s">
        <v>76</v>
      </c>
      <c r="AY611" s="245" t="s">
        <v>144</v>
      </c>
    </row>
    <row r="612" spans="1:51" s="13" customFormat="1" ht="12">
      <c r="A612" s="13"/>
      <c r="B612" s="234"/>
      <c r="C612" s="235"/>
      <c r="D612" s="236" t="s">
        <v>152</v>
      </c>
      <c r="E612" s="237" t="s">
        <v>1</v>
      </c>
      <c r="F612" s="238" t="s">
        <v>614</v>
      </c>
      <c r="G612" s="235"/>
      <c r="H612" s="239">
        <v>4.02</v>
      </c>
      <c r="I612" s="240"/>
      <c r="J612" s="235"/>
      <c r="K612" s="235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152</v>
      </c>
      <c r="AU612" s="245" t="s">
        <v>85</v>
      </c>
      <c r="AV612" s="13" t="s">
        <v>85</v>
      </c>
      <c r="AW612" s="13" t="s">
        <v>32</v>
      </c>
      <c r="AX612" s="13" t="s">
        <v>76</v>
      </c>
      <c r="AY612" s="245" t="s">
        <v>144</v>
      </c>
    </row>
    <row r="613" spans="1:51" s="13" customFormat="1" ht="12">
      <c r="A613" s="13"/>
      <c r="B613" s="234"/>
      <c r="C613" s="235"/>
      <c r="D613" s="236" t="s">
        <v>152</v>
      </c>
      <c r="E613" s="237" t="s">
        <v>1</v>
      </c>
      <c r="F613" s="238" t="s">
        <v>615</v>
      </c>
      <c r="G613" s="235"/>
      <c r="H613" s="239">
        <v>2.835</v>
      </c>
      <c r="I613" s="240"/>
      <c r="J613" s="235"/>
      <c r="K613" s="235"/>
      <c r="L613" s="241"/>
      <c r="M613" s="242"/>
      <c r="N613" s="243"/>
      <c r="O613" s="243"/>
      <c r="P613" s="243"/>
      <c r="Q613" s="243"/>
      <c r="R613" s="243"/>
      <c r="S613" s="243"/>
      <c r="T613" s="24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5" t="s">
        <v>152</v>
      </c>
      <c r="AU613" s="245" t="s">
        <v>85</v>
      </c>
      <c r="AV613" s="13" t="s">
        <v>85</v>
      </c>
      <c r="AW613" s="13" t="s">
        <v>32</v>
      </c>
      <c r="AX613" s="13" t="s">
        <v>76</v>
      </c>
      <c r="AY613" s="245" t="s">
        <v>144</v>
      </c>
    </row>
    <row r="614" spans="1:51" s="13" customFormat="1" ht="12">
      <c r="A614" s="13"/>
      <c r="B614" s="234"/>
      <c r="C614" s="235"/>
      <c r="D614" s="236" t="s">
        <v>152</v>
      </c>
      <c r="E614" s="237" t="s">
        <v>1</v>
      </c>
      <c r="F614" s="238" t="s">
        <v>616</v>
      </c>
      <c r="G614" s="235"/>
      <c r="H614" s="239">
        <v>2.23</v>
      </c>
      <c r="I614" s="240"/>
      <c r="J614" s="235"/>
      <c r="K614" s="235"/>
      <c r="L614" s="241"/>
      <c r="M614" s="242"/>
      <c r="N614" s="243"/>
      <c r="O614" s="243"/>
      <c r="P614" s="243"/>
      <c r="Q614" s="243"/>
      <c r="R614" s="243"/>
      <c r="S614" s="243"/>
      <c r="T614" s="24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5" t="s">
        <v>152</v>
      </c>
      <c r="AU614" s="245" t="s">
        <v>85</v>
      </c>
      <c r="AV614" s="13" t="s">
        <v>85</v>
      </c>
      <c r="AW614" s="13" t="s">
        <v>32</v>
      </c>
      <c r="AX614" s="13" t="s">
        <v>76</v>
      </c>
      <c r="AY614" s="245" t="s">
        <v>144</v>
      </c>
    </row>
    <row r="615" spans="1:51" s="13" customFormat="1" ht="12">
      <c r="A615" s="13"/>
      <c r="B615" s="234"/>
      <c r="C615" s="235"/>
      <c r="D615" s="236" t="s">
        <v>152</v>
      </c>
      <c r="E615" s="237" t="s">
        <v>1</v>
      </c>
      <c r="F615" s="238" t="s">
        <v>617</v>
      </c>
      <c r="G615" s="235"/>
      <c r="H615" s="239">
        <v>2.23</v>
      </c>
      <c r="I615" s="240"/>
      <c r="J615" s="235"/>
      <c r="K615" s="235"/>
      <c r="L615" s="241"/>
      <c r="M615" s="242"/>
      <c r="N615" s="243"/>
      <c r="O615" s="243"/>
      <c r="P615" s="243"/>
      <c r="Q615" s="243"/>
      <c r="R615" s="243"/>
      <c r="S615" s="243"/>
      <c r="T615" s="24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5" t="s">
        <v>152</v>
      </c>
      <c r="AU615" s="245" t="s">
        <v>85</v>
      </c>
      <c r="AV615" s="13" t="s">
        <v>85</v>
      </c>
      <c r="AW615" s="13" t="s">
        <v>32</v>
      </c>
      <c r="AX615" s="13" t="s">
        <v>76</v>
      </c>
      <c r="AY615" s="245" t="s">
        <v>144</v>
      </c>
    </row>
    <row r="616" spans="1:51" s="13" customFormat="1" ht="12">
      <c r="A616" s="13"/>
      <c r="B616" s="234"/>
      <c r="C616" s="235"/>
      <c r="D616" s="236" t="s">
        <v>152</v>
      </c>
      <c r="E616" s="237" t="s">
        <v>1</v>
      </c>
      <c r="F616" s="238" t="s">
        <v>618</v>
      </c>
      <c r="G616" s="235"/>
      <c r="H616" s="239">
        <v>2.23</v>
      </c>
      <c r="I616" s="240"/>
      <c r="J616" s="235"/>
      <c r="K616" s="235"/>
      <c r="L616" s="241"/>
      <c r="M616" s="242"/>
      <c r="N616" s="243"/>
      <c r="O616" s="243"/>
      <c r="P616" s="243"/>
      <c r="Q616" s="243"/>
      <c r="R616" s="243"/>
      <c r="S616" s="243"/>
      <c r="T616" s="24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5" t="s">
        <v>152</v>
      </c>
      <c r="AU616" s="245" t="s">
        <v>85</v>
      </c>
      <c r="AV616" s="13" t="s">
        <v>85</v>
      </c>
      <c r="AW616" s="13" t="s">
        <v>32</v>
      </c>
      <c r="AX616" s="13" t="s">
        <v>76</v>
      </c>
      <c r="AY616" s="245" t="s">
        <v>144</v>
      </c>
    </row>
    <row r="617" spans="1:51" s="13" customFormat="1" ht="12">
      <c r="A617" s="13"/>
      <c r="B617" s="234"/>
      <c r="C617" s="235"/>
      <c r="D617" s="236" t="s">
        <v>152</v>
      </c>
      <c r="E617" s="237" t="s">
        <v>1</v>
      </c>
      <c r="F617" s="238" t="s">
        <v>619</v>
      </c>
      <c r="G617" s="235"/>
      <c r="H617" s="239">
        <v>2.43</v>
      </c>
      <c r="I617" s="240"/>
      <c r="J617" s="235"/>
      <c r="K617" s="235"/>
      <c r="L617" s="241"/>
      <c r="M617" s="242"/>
      <c r="N617" s="243"/>
      <c r="O617" s="243"/>
      <c r="P617" s="243"/>
      <c r="Q617" s="243"/>
      <c r="R617" s="243"/>
      <c r="S617" s="243"/>
      <c r="T617" s="24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5" t="s">
        <v>152</v>
      </c>
      <c r="AU617" s="245" t="s">
        <v>85</v>
      </c>
      <c r="AV617" s="13" t="s">
        <v>85</v>
      </c>
      <c r="AW617" s="13" t="s">
        <v>32</v>
      </c>
      <c r="AX617" s="13" t="s">
        <v>76</v>
      </c>
      <c r="AY617" s="245" t="s">
        <v>144</v>
      </c>
    </row>
    <row r="618" spans="1:51" s="14" customFormat="1" ht="12">
      <c r="A618" s="14"/>
      <c r="B618" s="246"/>
      <c r="C618" s="247"/>
      <c r="D618" s="236" t="s">
        <v>152</v>
      </c>
      <c r="E618" s="248" t="s">
        <v>1</v>
      </c>
      <c r="F618" s="249" t="s">
        <v>156</v>
      </c>
      <c r="G618" s="247"/>
      <c r="H618" s="250">
        <v>37.82999999999999</v>
      </c>
      <c r="I618" s="251"/>
      <c r="J618" s="247"/>
      <c r="K618" s="247"/>
      <c r="L618" s="252"/>
      <c r="M618" s="253"/>
      <c r="N618" s="254"/>
      <c r="O618" s="254"/>
      <c r="P618" s="254"/>
      <c r="Q618" s="254"/>
      <c r="R618" s="254"/>
      <c r="S618" s="254"/>
      <c r="T618" s="25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6" t="s">
        <v>152</v>
      </c>
      <c r="AU618" s="256" t="s">
        <v>85</v>
      </c>
      <c r="AV618" s="14" t="s">
        <v>150</v>
      </c>
      <c r="AW618" s="14" t="s">
        <v>32</v>
      </c>
      <c r="AX618" s="14" t="s">
        <v>83</v>
      </c>
      <c r="AY618" s="256" t="s">
        <v>144</v>
      </c>
    </row>
    <row r="619" spans="1:65" s="2" customFormat="1" ht="21.75" customHeight="1">
      <c r="A619" s="39"/>
      <c r="B619" s="40"/>
      <c r="C619" s="220" t="s">
        <v>620</v>
      </c>
      <c r="D619" s="220" t="s">
        <v>146</v>
      </c>
      <c r="E619" s="221" t="s">
        <v>621</v>
      </c>
      <c r="F619" s="222" t="s">
        <v>622</v>
      </c>
      <c r="G619" s="223" t="s">
        <v>177</v>
      </c>
      <c r="H619" s="224">
        <v>6.39</v>
      </c>
      <c r="I619" s="225"/>
      <c r="J619" s="226">
        <f>ROUND(I619*H619,2)</f>
        <v>0</v>
      </c>
      <c r="K619" s="227"/>
      <c r="L619" s="45"/>
      <c r="M619" s="228" t="s">
        <v>1</v>
      </c>
      <c r="N619" s="229" t="s">
        <v>41</v>
      </c>
      <c r="O619" s="92"/>
      <c r="P619" s="230">
        <f>O619*H619</f>
        <v>0</v>
      </c>
      <c r="Q619" s="230">
        <v>0</v>
      </c>
      <c r="R619" s="230">
        <f>Q619*H619</f>
        <v>0</v>
      </c>
      <c r="S619" s="230">
        <v>0.075</v>
      </c>
      <c r="T619" s="231">
        <f>S619*H619</f>
        <v>0.47924999999999995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2" t="s">
        <v>150</v>
      </c>
      <c r="AT619" s="232" t="s">
        <v>146</v>
      </c>
      <c r="AU619" s="232" t="s">
        <v>85</v>
      </c>
      <c r="AY619" s="18" t="s">
        <v>144</v>
      </c>
      <c r="BE619" s="233">
        <f>IF(N619="základní",J619,0)</f>
        <v>0</v>
      </c>
      <c r="BF619" s="233">
        <f>IF(N619="snížená",J619,0)</f>
        <v>0</v>
      </c>
      <c r="BG619" s="233">
        <f>IF(N619="zákl. přenesená",J619,0)</f>
        <v>0</v>
      </c>
      <c r="BH619" s="233">
        <f>IF(N619="sníž. přenesená",J619,0)</f>
        <v>0</v>
      </c>
      <c r="BI619" s="233">
        <f>IF(N619="nulová",J619,0)</f>
        <v>0</v>
      </c>
      <c r="BJ619" s="18" t="s">
        <v>83</v>
      </c>
      <c r="BK619" s="233">
        <f>ROUND(I619*H619,2)</f>
        <v>0</v>
      </c>
      <c r="BL619" s="18" t="s">
        <v>150</v>
      </c>
      <c r="BM619" s="232" t="s">
        <v>623</v>
      </c>
    </row>
    <row r="620" spans="1:51" s="13" customFormat="1" ht="12">
      <c r="A620" s="13"/>
      <c r="B620" s="234"/>
      <c r="C620" s="235"/>
      <c r="D620" s="236" t="s">
        <v>152</v>
      </c>
      <c r="E620" s="237" t="s">
        <v>1</v>
      </c>
      <c r="F620" s="238" t="s">
        <v>624</v>
      </c>
      <c r="G620" s="235"/>
      <c r="H620" s="239">
        <v>4.05</v>
      </c>
      <c r="I620" s="240"/>
      <c r="J620" s="235"/>
      <c r="K620" s="235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152</v>
      </c>
      <c r="AU620" s="245" t="s">
        <v>85</v>
      </c>
      <c r="AV620" s="13" t="s">
        <v>85</v>
      </c>
      <c r="AW620" s="13" t="s">
        <v>32</v>
      </c>
      <c r="AX620" s="13" t="s">
        <v>76</v>
      </c>
      <c r="AY620" s="245" t="s">
        <v>144</v>
      </c>
    </row>
    <row r="621" spans="1:51" s="13" customFormat="1" ht="12">
      <c r="A621" s="13"/>
      <c r="B621" s="234"/>
      <c r="C621" s="235"/>
      <c r="D621" s="236" t="s">
        <v>152</v>
      </c>
      <c r="E621" s="237" t="s">
        <v>1</v>
      </c>
      <c r="F621" s="238" t="s">
        <v>625</v>
      </c>
      <c r="G621" s="235"/>
      <c r="H621" s="239">
        <v>1.62</v>
      </c>
      <c r="I621" s="240"/>
      <c r="J621" s="235"/>
      <c r="K621" s="235"/>
      <c r="L621" s="241"/>
      <c r="M621" s="242"/>
      <c r="N621" s="243"/>
      <c r="O621" s="243"/>
      <c r="P621" s="243"/>
      <c r="Q621" s="243"/>
      <c r="R621" s="243"/>
      <c r="S621" s="243"/>
      <c r="T621" s="24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5" t="s">
        <v>152</v>
      </c>
      <c r="AU621" s="245" t="s">
        <v>85</v>
      </c>
      <c r="AV621" s="13" t="s">
        <v>85</v>
      </c>
      <c r="AW621" s="13" t="s">
        <v>32</v>
      </c>
      <c r="AX621" s="13" t="s">
        <v>76</v>
      </c>
      <c r="AY621" s="245" t="s">
        <v>144</v>
      </c>
    </row>
    <row r="622" spans="1:51" s="13" customFormat="1" ht="12">
      <c r="A622" s="13"/>
      <c r="B622" s="234"/>
      <c r="C622" s="235"/>
      <c r="D622" s="236" t="s">
        <v>152</v>
      </c>
      <c r="E622" s="237" t="s">
        <v>1</v>
      </c>
      <c r="F622" s="238" t="s">
        <v>626</v>
      </c>
      <c r="G622" s="235"/>
      <c r="H622" s="239">
        <v>0.72</v>
      </c>
      <c r="I622" s="240"/>
      <c r="J622" s="235"/>
      <c r="K622" s="235"/>
      <c r="L622" s="241"/>
      <c r="M622" s="242"/>
      <c r="N622" s="243"/>
      <c r="O622" s="243"/>
      <c r="P622" s="243"/>
      <c r="Q622" s="243"/>
      <c r="R622" s="243"/>
      <c r="S622" s="243"/>
      <c r="T622" s="24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5" t="s">
        <v>152</v>
      </c>
      <c r="AU622" s="245" t="s">
        <v>85</v>
      </c>
      <c r="AV622" s="13" t="s">
        <v>85</v>
      </c>
      <c r="AW622" s="13" t="s">
        <v>32</v>
      </c>
      <c r="AX622" s="13" t="s">
        <v>76</v>
      </c>
      <c r="AY622" s="245" t="s">
        <v>144</v>
      </c>
    </row>
    <row r="623" spans="1:51" s="14" customFormat="1" ht="12">
      <c r="A623" s="14"/>
      <c r="B623" s="246"/>
      <c r="C623" s="247"/>
      <c r="D623" s="236" t="s">
        <v>152</v>
      </c>
      <c r="E623" s="248" t="s">
        <v>1</v>
      </c>
      <c r="F623" s="249" t="s">
        <v>156</v>
      </c>
      <c r="G623" s="247"/>
      <c r="H623" s="250">
        <v>6.39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6" t="s">
        <v>152</v>
      </c>
      <c r="AU623" s="256" t="s">
        <v>85</v>
      </c>
      <c r="AV623" s="14" t="s">
        <v>150</v>
      </c>
      <c r="AW623" s="14" t="s">
        <v>32</v>
      </c>
      <c r="AX623" s="14" t="s">
        <v>83</v>
      </c>
      <c r="AY623" s="256" t="s">
        <v>144</v>
      </c>
    </row>
    <row r="624" spans="1:65" s="2" customFormat="1" ht="21.75" customHeight="1">
      <c r="A624" s="39"/>
      <c r="B624" s="40"/>
      <c r="C624" s="220" t="s">
        <v>627</v>
      </c>
      <c r="D624" s="220" t="s">
        <v>146</v>
      </c>
      <c r="E624" s="221" t="s">
        <v>628</v>
      </c>
      <c r="F624" s="222" t="s">
        <v>629</v>
      </c>
      <c r="G624" s="223" t="s">
        <v>177</v>
      </c>
      <c r="H624" s="224">
        <v>17.1</v>
      </c>
      <c r="I624" s="225"/>
      <c r="J624" s="226">
        <f>ROUND(I624*H624,2)</f>
        <v>0</v>
      </c>
      <c r="K624" s="227"/>
      <c r="L624" s="45"/>
      <c r="M624" s="228" t="s">
        <v>1</v>
      </c>
      <c r="N624" s="229" t="s">
        <v>41</v>
      </c>
      <c r="O624" s="92"/>
      <c r="P624" s="230">
        <f>O624*H624</f>
        <v>0</v>
      </c>
      <c r="Q624" s="230">
        <v>0</v>
      </c>
      <c r="R624" s="230">
        <f>Q624*H624</f>
        <v>0</v>
      </c>
      <c r="S624" s="230">
        <v>0.062</v>
      </c>
      <c r="T624" s="231">
        <f>S624*H624</f>
        <v>1.0602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2" t="s">
        <v>150</v>
      </c>
      <c r="AT624" s="232" t="s">
        <v>146</v>
      </c>
      <c r="AU624" s="232" t="s">
        <v>85</v>
      </c>
      <c r="AY624" s="18" t="s">
        <v>144</v>
      </c>
      <c r="BE624" s="233">
        <f>IF(N624="základní",J624,0)</f>
        <v>0</v>
      </c>
      <c r="BF624" s="233">
        <f>IF(N624="snížená",J624,0)</f>
        <v>0</v>
      </c>
      <c r="BG624" s="233">
        <f>IF(N624="zákl. přenesená",J624,0)</f>
        <v>0</v>
      </c>
      <c r="BH624" s="233">
        <f>IF(N624="sníž. přenesená",J624,0)</f>
        <v>0</v>
      </c>
      <c r="BI624" s="233">
        <f>IF(N624="nulová",J624,0)</f>
        <v>0</v>
      </c>
      <c r="BJ624" s="18" t="s">
        <v>83</v>
      </c>
      <c r="BK624" s="233">
        <f>ROUND(I624*H624,2)</f>
        <v>0</v>
      </c>
      <c r="BL624" s="18" t="s">
        <v>150</v>
      </c>
      <c r="BM624" s="232" t="s">
        <v>630</v>
      </c>
    </row>
    <row r="625" spans="1:51" s="15" customFormat="1" ht="12">
      <c r="A625" s="15"/>
      <c r="B625" s="257"/>
      <c r="C625" s="258"/>
      <c r="D625" s="236" t="s">
        <v>152</v>
      </c>
      <c r="E625" s="259" t="s">
        <v>1</v>
      </c>
      <c r="F625" s="260" t="s">
        <v>631</v>
      </c>
      <c r="G625" s="258"/>
      <c r="H625" s="259" t="s">
        <v>1</v>
      </c>
      <c r="I625" s="261"/>
      <c r="J625" s="258"/>
      <c r="K625" s="258"/>
      <c r="L625" s="262"/>
      <c r="M625" s="263"/>
      <c r="N625" s="264"/>
      <c r="O625" s="264"/>
      <c r="P625" s="264"/>
      <c r="Q625" s="264"/>
      <c r="R625" s="264"/>
      <c r="S625" s="264"/>
      <c r="T625" s="26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66" t="s">
        <v>152</v>
      </c>
      <c r="AU625" s="266" t="s">
        <v>85</v>
      </c>
      <c r="AV625" s="15" t="s">
        <v>83</v>
      </c>
      <c r="AW625" s="15" t="s">
        <v>32</v>
      </c>
      <c r="AX625" s="15" t="s">
        <v>76</v>
      </c>
      <c r="AY625" s="266" t="s">
        <v>144</v>
      </c>
    </row>
    <row r="626" spans="1:51" s="13" customFormat="1" ht="12">
      <c r="A626" s="13"/>
      <c r="B626" s="234"/>
      <c r="C626" s="235"/>
      <c r="D626" s="236" t="s">
        <v>152</v>
      </c>
      <c r="E626" s="237" t="s">
        <v>1</v>
      </c>
      <c r="F626" s="238" t="s">
        <v>632</v>
      </c>
      <c r="G626" s="235"/>
      <c r="H626" s="239">
        <v>7.2</v>
      </c>
      <c r="I626" s="240"/>
      <c r="J626" s="235"/>
      <c r="K626" s="235"/>
      <c r="L626" s="241"/>
      <c r="M626" s="242"/>
      <c r="N626" s="243"/>
      <c r="O626" s="243"/>
      <c r="P626" s="243"/>
      <c r="Q626" s="243"/>
      <c r="R626" s="243"/>
      <c r="S626" s="243"/>
      <c r="T626" s="24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5" t="s">
        <v>152</v>
      </c>
      <c r="AU626" s="245" t="s">
        <v>85</v>
      </c>
      <c r="AV626" s="13" t="s">
        <v>85</v>
      </c>
      <c r="AW626" s="13" t="s">
        <v>32</v>
      </c>
      <c r="AX626" s="13" t="s">
        <v>76</v>
      </c>
      <c r="AY626" s="245" t="s">
        <v>144</v>
      </c>
    </row>
    <row r="627" spans="1:51" s="13" customFormat="1" ht="12">
      <c r="A627" s="13"/>
      <c r="B627" s="234"/>
      <c r="C627" s="235"/>
      <c r="D627" s="236" t="s">
        <v>152</v>
      </c>
      <c r="E627" s="237" t="s">
        <v>1</v>
      </c>
      <c r="F627" s="238" t="s">
        <v>633</v>
      </c>
      <c r="G627" s="235"/>
      <c r="H627" s="239">
        <v>2.16</v>
      </c>
      <c r="I627" s="240"/>
      <c r="J627" s="235"/>
      <c r="K627" s="235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152</v>
      </c>
      <c r="AU627" s="245" t="s">
        <v>85</v>
      </c>
      <c r="AV627" s="13" t="s">
        <v>85</v>
      </c>
      <c r="AW627" s="13" t="s">
        <v>32</v>
      </c>
      <c r="AX627" s="13" t="s">
        <v>76</v>
      </c>
      <c r="AY627" s="245" t="s">
        <v>144</v>
      </c>
    </row>
    <row r="628" spans="1:51" s="13" customFormat="1" ht="12">
      <c r="A628" s="13"/>
      <c r="B628" s="234"/>
      <c r="C628" s="235"/>
      <c r="D628" s="236" t="s">
        <v>152</v>
      </c>
      <c r="E628" s="237" t="s">
        <v>1</v>
      </c>
      <c r="F628" s="238" t="s">
        <v>634</v>
      </c>
      <c r="G628" s="235"/>
      <c r="H628" s="239">
        <v>1.14</v>
      </c>
      <c r="I628" s="240"/>
      <c r="J628" s="235"/>
      <c r="K628" s="235"/>
      <c r="L628" s="241"/>
      <c r="M628" s="242"/>
      <c r="N628" s="243"/>
      <c r="O628" s="243"/>
      <c r="P628" s="243"/>
      <c r="Q628" s="243"/>
      <c r="R628" s="243"/>
      <c r="S628" s="243"/>
      <c r="T628" s="24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5" t="s">
        <v>152</v>
      </c>
      <c r="AU628" s="245" t="s">
        <v>85</v>
      </c>
      <c r="AV628" s="13" t="s">
        <v>85</v>
      </c>
      <c r="AW628" s="13" t="s">
        <v>32</v>
      </c>
      <c r="AX628" s="13" t="s">
        <v>76</v>
      </c>
      <c r="AY628" s="245" t="s">
        <v>144</v>
      </c>
    </row>
    <row r="629" spans="1:51" s="13" customFormat="1" ht="12">
      <c r="A629" s="13"/>
      <c r="B629" s="234"/>
      <c r="C629" s="235"/>
      <c r="D629" s="236" t="s">
        <v>152</v>
      </c>
      <c r="E629" s="237" t="s">
        <v>1</v>
      </c>
      <c r="F629" s="238" t="s">
        <v>635</v>
      </c>
      <c r="G629" s="235"/>
      <c r="H629" s="239">
        <v>1.2</v>
      </c>
      <c r="I629" s="240"/>
      <c r="J629" s="235"/>
      <c r="K629" s="235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152</v>
      </c>
      <c r="AU629" s="245" t="s">
        <v>85</v>
      </c>
      <c r="AV629" s="13" t="s">
        <v>85</v>
      </c>
      <c r="AW629" s="13" t="s">
        <v>32</v>
      </c>
      <c r="AX629" s="13" t="s">
        <v>76</v>
      </c>
      <c r="AY629" s="245" t="s">
        <v>144</v>
      </c>
    </row>
    <row r="630" spans="1:51" s="13" customFormat="1" ht="12">
      <c r="A630" s="13"/>
      <c r="B630" s="234"/>
      <c r="C630" s="235"/>
      <c r="D630" s="236" t="s">
        <v>152</v>
      </c>
      <c r="E630" s="237" t="s">
        <v>1</v>
      </c>
      <c r="F630" s="238" t="s">
        <v>636</v>
      </c>
      <c r="G630" s="235"/>
      <c r="H630" s="239">
        <v>5.4</v>
      </c>
      <c r="I630" s="240"/>
      <c r="J630" s="235"/>
      <c r="K630" s="235"/>
      <c r="L630" s="241"/>
      <c r="M630" s="242"/>
      <c r="N630" s="243"/>
      <c r="O630" s="243"/>
      <c r="P630" s="243"/>
      <c r="Q630" s="243"/>
      <c r="R630" s="243"/>
      <c r="S630" s="243"/>
      <c r="T630" s="24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5" t="s">
        <v>152</v>
      </c>
      <c r="AU630" s="245" t="s">
        <v>85</v>
      </c>
      <c r="AV630" s="13" t="s">
        <v>85</v>
      </c>
      <c r="AW630" s="13" t="s">
        <v>32</v>
      </c>
      <c r="AX630" s="13" t="s">
        <v>76</v>
      </c>
      <c r="AY630" s="245" t="s">
        <v>144</v>
      </c>
    </row>
    <row r="631" spans="1:51" s="14" customFormat="1" ht="12">
      <c r="A631" s="14"/>
      <c r="B631" s="246"/>
      <c r="C631" s="247"/>
      <c r="D631" s="236" t="s">
        <v>152</v>
      </c>
      <c r="E631" s="248" t="s">
        <v>1</v>
      </c>
      <c r="F631" s="249" t="s">
        <v>156</v>
      </c>
      <c r="G631" s="247"/>
      <c r="H631" s="250">
        <v>17.1</v>
      </c>
      <c r="I631" s="251"/>
      <c r="J631" s="247"/>
      <c r="K631" s="247"/>
      <c r="L631" s="252"/>
      <c r="M631" s="253"/>
      <c r="N631" s="254"/>
      <c r="O631" s="254"/>
      <c r="P631" s="254"/>
      <c r="Q631" s="254"/>
      <c r="R631" s="254"/>
      <c r="S631" s="254"/>
      <c r="T631" s="25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6" t="s">
        <v>152</v>
      </c>
      <c r="AU631" s="256" t="s">
        <v>85</v>
      </c>
      <c r="AV631" s="14" t="s">
        <v>150</v>
      </c>
      <c r="AW631" s="14" t="s">
        <v>32</v>
      </c>
      <c r="AX631" s="14" t="s">
        <v>83</v>
      </c>
      <c r="AY631" s="256" t="s">
        <v>144</v>
      </c>
    </row>
    <row r="632" spans="1:65" s="2" customFormat="1" ht="21.75" customHeight="1">
      <c r="A632" s="39"/>
      <c r="B632" s="40"/>
      <c r="C632" s="220" t="s">
        <v>637</v>
      </c>
      <c r="D632" s="220" t="s">
        <v>146</v>
      </c>
      <c r="E632" s="221" t="s">
        <v>638</v>
      </c>
      <c r="F632" s="222" t="s">
        <v>639</v>
      </c>
      <c r="G632" s="223" t="s">
        <v>177</v>
      </c>
      <c r="H632" s="224">
        <v>36.12</v>
      </c>
      <c r="I632" s="225"/>
      <c r="J632" s="226">
        <f>ROUND(I632*H632,2)</f>
        <v>0</v>
      </c>
      <c r="K632" s="227"/>
      <c r="L632" s="45"/>
      <c r="M632" s="228" t="s">
        <v>1</v>
      </c>
      <c r="N632" s="229" t="s">
        <v>41</v>
      </c>
      <c r="O632" s="92"/>
      <c r="P632" s="230">
        <f>O632*H632</f>
        <v>0</v>
      </c>
      <c r="Q632" s="230">
        <v>0</v>
      </c>
      <c r="R632" s="230">
        <f>Q632*H632</f>
        <v>0</v>
      </c>
      <c r="S632" s="230">
        <v>0.054</v>
      </c>
      <c r="T632" s="231">
        <f>S632*H632</f>
        <v>1.9504799999999998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2" t="s">
        <v>150</v>
      </c>
      <c r="AT632" s="232" t="s">
        <v>146</v>
      </c>
      <c r="AU632" s="232" t="s">
        <v>85</v>
      </c>
      <c r="AY632" s="18" t="s">
        <v>144</v>
      </c>
      <c r="BE632" s="233">
        <f>IF(N632="základní",J632,0)</f>
        <v>0</v>
      </c>
      <c r="BF632" s="233">
        <f>IF(N632="snížená",J632,0)</f>
        <v>0</v>
      </c>
      <c r="BG632" s="233">
        <f>IF(N632="zákl. přenesená",J632,0)</f>
        <v>0</v>
      </c>
      <c r="BH632" s="233">
        <f>IF(N632="sníž. přenesená",J632,0)</f>
        <v>0</v>
      </c>
      <c r="BI632" s="233">
        <f>IF(N632="nulová",J632,0)</f>
        <v>0</v>
      </c>
      <c r="BJ632" s="18" t="s">
        <v>83</v>
      </c>
      <c r="BK632" s="233">
        <f>ROUND(I632*H632,2)</f>
        <v>0</v>
      </c>
      <c r="BL632" s="18" t="s">
        <v>150</v>
      </c>
      <c r="BM632" s="232" t="s">
        <v>640</v>
      </c>
    </row>
    <row r="633" spans="1:51" s="13" customFormat="1" ht="12">
      <c r="A633" s="13"/>
      <c r="B633" s="234"/>
      <c r="C633" s="235"/>
      <c r="D633" s="236" t="s">
        <v>152</v>
      </c>
      <c r="E633" s="237" t="s">
        <v>1</v>
      </c>
      <c r="F633" s="238" t="s">
        <v>641</v>
      </c>
      <c r="G633" s="235"/>
      <c r="H633" s="239">
        <v>12.6</v>
      </c>
      <c r="I633" s="240"/>
      <c r="J633" s="235"/>
      <c r="K633" s="235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152</v>
      </c>
      <c r="AU633" s="245" t="s">
        <v>85</v>
      </c>
      <c r="AV633" s="13" t="s">
        <v>85</v>
      </c>
      <c r="AW633" s="13" t="s">
        <v>32</v>
      </c>
      <c r="AX633" s="13" t="s">
        <v>76</v>
      </c>
      <c r="AY633" s="245" t="s">
        <v>144</v>
      </c>
    </row>
    <row r="634" spans="1:51" s="13" customFormat="1" ht="12">
      <c r="A634" s="13"/>
      <c r="B634" s="234"/>
      <c r="C634" s="235"/>
      <c r="D634" s="236" t="s">
        <v>152</v>
      </c>
      <c r="E634" s="237" t="s">
        <v>1</v>
      </c>
      <c r="F634" s="238" t="s">
        <v>642</v>
      </c>
      <c r="G634" s="235"/>
      <c r="H634" s="239">
        <v>3.78</v>
      </c>
      <c r="I634" s="240"/>
      <c r="J634" s="235"/>
      <c r="K634" s="235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152</v>
      </c>
      <c r="AU634" s="245" t="s">
        <v>85</v>
      </c>
      <c r="AV634" s="13" t="s">
        <v>85</v>
      </c>
      <c r="AW634" s="13" t="s">
        <v>32</v>
      </c>
      <c r="AX634" s="13" t="s">
        <v>76</v>
      </c>
      <c r="AY634" s="245" t="s">
        <v>144</v>
      </c>
    </row>
    <row r="635" spans="1:51" s="13" customFormat="1" ht="12">
      <c r="A635" s="13"/>
      <c r="B635" s="234"/>
      <c r="C635" s="235"/>
      <c r="D635" s="236" t="s">
        <v>152</v>
      </c>
      <c r="E635" s="237" t="s">
        <v>1</v>
      </c>
      <c r="F635" s="238" t="s">
        <v>643</v>
      </c>
      <c r="G635" s="235"/>
      <c r="H635" s="239">
        <v>11.34</v>
      </c>
      <c r="I635" s="240"/>
      <c r="J635" s="235"/>
      <c r="K635" s="235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152</v>
      </c>
      <c r="AU635" s="245" t="s">
        <v>85</v>
      </c>
      <c r="AV635" s="13" t="s">
        <v>85</v>
      </c>
      <c r="AW635" s="13" t="s">
        <v>32</v>
      </c>
      <c r="AX635" s="13" t="s">
        <v>76</v>
      </c>
      <c r="AY635" s="245" t="s">
        <v>144</v>
      </c>
    </row>
    <row r="636" spans="1:51" s="13" customFormat="1" ht="12">
      <c r="A636" s="13"/>
      <c r="B636" s="234"/>
      <c r="C636" s="235"/>
      <c r="D636" s="236" t="s">
        <v>152</v>
      </c>
      <c r="E636" s="237" t="s">
        <v>1</v>
      </c>
      <c r="F636" s="238" t="s">
        <v>644</v>
      </c>
      <c r="G636" s="235"/>
      <c r="H636" s="239">
        <v>8.4</v>
      </c>
      <c r="I636" s="240"/>
      <c r="J636" s="235"/>
      <c r="K636" s="235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152</v>
      </c>
      <c r="AU636" s="245" t="s">
        <v>85</v>
      </c>
      <c r="AV636" s="13" t="s">
        <v>85</v>
      </c>
      <c r="AW636" s="13" t="s">
        <v>32</v>
      </c>
      <c r="AX636" s="13" t="s">
        <v>76</v>
      </c>
      <c r="AY636" s="245" t="s">
        <v>144</v>
      </c>
    </row>
    <row r="637" spans="1:51" s="14" customFormat="1" ht="12">
      <c r="A637" s="14"/>
      <c r="B637" s="246"/>
      <c r="C637" s="247"/>
      <c r="D637" s="236" t="s">
        <v>152</v>
      </c>
      <c r="E637" s="248" t="s">
        <v>1</v>
      </c>
      <c r="F637" s="249" t="s">
        <v>156</v>
      </c>
      <c r="G637" s="247"/>
      <c r="H637" s="250">
        <v>36.12</v>
      </c>
      <c r="I637" s="251"/>
      <c r="J637" s="247"/>
      <c r="K637" s="247"/>
      <c r="L637" s="252"/>
      <c r="M637" s="253"/>
      <c r="N637" s="254"/>
      <c r="O637" s="254"/>
      <c r="P637" s="254"/>
      <c r="Q637" s="254"/>
      <c r="R637" s="254"/>
      <c r="S637" s="254"/>
      <c r="T637" s="25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6" t="s">
        <v>152</v>
      </c>
      <c r="AU637" s="256" t="s">
        <v>85</v>
      </c>
      <c r="AV637" s="14" t="s">
        <v>150</v>
      </c>
      <c r="AW637" s="14" t="s">
        <v>32</v>
      </c>
      <c r="AX637" s="14" t="s">
        <v>83</v>
      </c>
      <c r="AY637" s="256" t="s">
        <v>144</v>
      </c>
    </row>
    <row r="638" spans="1:65" s="2" customFormat="1" ht="21.75" customHeight="1">
      <c r="A638" s="39"/>
      <c r="B638" s="40"/>
      <c r="C638" s="220" t="s">
        <v>645</v>
      </c>
      <c r="D638" s="220" t="s">
        <v>146</v>
      </c>
      <c r="E638" s="221" t="s">
        <v>646</v>
      </c>
      <c r="F638" s="222" t="s">
        <v>647</v>
      </c>
      <c r="G638" s="223" t="s">
        <v>177</v>
      </c>
      <c r="H638" s="224">
        <v>30.87</v>
      </c>
      <c r="I638" s="225"/>
      <c r="J638" s="226">
        <f>ROUND(I638*H638,2)</f>
        <v>0</v>
      </c>
      <c r="K638" s="227"/>
      <c r="L638" s="45"/>
      <c r="M638" s="228" t="s">
        <v>1</v>
      </c>
      <c r="N638" s="229" t="s">
        <v>41</v>
      </c>
      <c r="O638" s="92"/>
      <c r="P638" s="230">
        <f>O638*H638</f>
        <v>0</v>
      </c>
      <c r="Q638" s="230">
        <v>0</v>
      </c>
      <c r="R638" s="230">
        <f>Q638*H638</f>
        <v>0</v>
      </c>
      <c r="S638" s="230">
        <v>0.047</v>
      </c>
      <c r="T638" s="231">
        <f>S638*H638</f>
        <v>1.45089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2" t="s">
        <v>150</v>
      </c>
      <c r="AT638" s="232" t="s">
        <v>146</v>
      </c>
      <c r="AU638" s="232" t="s">
        <v>85</v>
      </c>
      <c r="AY638" s="18" t="s">
        <v>144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18" t="s">
        <v>83</v>
      </c>
      <c r="BK638" s="233">
        <f>ROUND(I638*H638,2)</f>
        <v>0</v>
      </c>
      <c r="BL638" s="18" t="s">
        <v>150</v>
      </c>
      <c r="BM638" s="232" t="s">
        <v>648</v>
      </c>
    </row>
    <row r="639" spans="1:51" s="13" customFormat="1" ht="12">
      <c r="A639" s="13"/>
      <c r="B639" s="234"/>
      <c r="C639" s="235"/>
      <c r="D639" s="236" t="s">
        <v>152</v>
      </c>
      <c r="E639" s="237" t="s">
        <v>1</v>
      </c>
      <c r="F639" s="238" t="s">
        <v>649</v>
      </c>
      <c r="G639" s="235"/>
      <c r="H639" s="239">
        <v>17.64</v>
      </c>
      <c r="I639" s="240"/>
      <c r="J639" s="235"/>
      <c r="K639" s="235"/>
      <c r="L639" s="241"/>
      <c r="M639" s="242"/>
      <c r="N639" s="243"/>
      <c r="O639" s="243"/>
      <c r="P639" s="243"/>
      <c r="Q639" s="243"/>
      <c r="R639" s="243"/>
      <c r="S639" s="243"/>
      <c r="T639" s="24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5" t="s">
        <v>152</v>
      </c>
      <c r="AU639" s="245" t="s">
        <v>85</v>
      </c>
      <c r="AV639" s="13" t="s">
        <v>85</v>
      </c>
      <c r="AW639" s="13" t="s">
        <v>32</v>
      </c>
      <c r="AX639" s="13" t="s">
        <v>76</v>
      </c>
      <c r="AY639" s="245" t="s">
        <v>144</v>
      </c>
    </row>
    <row r="640" spans="1:51" s="13" customFormat="1" ht="12">
      <c r="A640" s="13"/>
      <c r="B640" s="234"/>
      <c r="C640" s="235"/>
      <c r="D640" s="236" t="s">
        <v>152</v>
      </c>
      <c r="E640" s="237" t="s">
        <v>1</v>
      </c>
      <c r="F640" s="238" t="s">
        <v>650</v>
      </c>
      <c r="G640" s="235"/>
      <c r="H640" s="239">
        <v>13.23</v>
      </c>
      <c r="I640" s="240"/>
      <c r="J640" s="235"/>
      <c r="K640" s="235"/>
      <c r="L640" s="241"/>
      <c r="M640" s="242"/>
      <c r="N640" s="243"/>
      <c r="O640" s="243"/>
      <c r="P640" s="243"/>
      <c r="Q640" s="243"/>
      <c r="R640" s="243"/>
      <c r="S640" s="243"/>
      <c r="T640" s="24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5" t="s">
        <v>152</v>
      </c>
      <c r="AU640" s="245" t="s">
        <v>85</v>
      </c>
      <c r="AV640" s="13" t="s">
        <v>85</v>
      </c>
      <c r="AW640" s="13" t="s">
        <v>32</v>
      </c>
      <c r="AX640" s="13" t="s">
        <v>76</v>
      </c>
      <c r="AY640" s="245" t="s">
        <v>144</v>
      </c>
    </row>
    <row r="641" spans="1:51" s="14" customFormat="1" ht="12">
      <c r="A641" s="14"/>
      <c r="B641" s="246"/>
      <c r="C641" s="247"/>
      <c r="D641" s="236" t="s">
        <v>152</v>
      </c>
      <c r="E641" s="248" t="s">
        <v>1</v>
      </c>
      <c r="F641" s="249" t="s">
        <v>156</v>
      </c>
      <c r="G641" s="247"/>
      <c r="H641" s="250">
        <v>30.87</v>
      </c>
      <c r="I641" s="251"/>
      <c r="J641" s="247"/>
      <c r="K641" s="247"/>
      <c r="L641" s="252"/>
      <c r="M641" s="253"/>
      <c r="N641" s="254"/>
      <c r="O641" s="254"/>
      <c r="P641" s="254"/>
      <c r="Q641" s="254"/>
      <c r="R641" s="254"/>
      <c r="S641" s="254"/>
      <c r="T641" s="25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6" t="s">
        <v>152</v>
      </c>
      <c r="AU641" s="256" t="s">
        <v>85</v>
      </c>
      <c r="AV641" s="14" t="s">
        <v>150</v>
      </c>
      <c r="AW641" s="14" t="s">
        <v>32</v>
      </c>
      <c r="AX641" s="14" t="s">
        <v>83</v>
      </c>
      <c r="AY641" s="256" t="s">
        <v>144</v>
      </c>
    </row>
    <row r="642" spans="1:65" s="2" customFormat="1" ht="21.75" customHeight="1">
      <c r="A642" s="39"/>
      <c r="B642" s="40"/>
      <c r="C642" s="220" t="s">
        <v>651</v>
      </c>
      <c r="D642" s="220" t="s">
        <v>146</v>
      </c>
      <c r="E642" s="221" t="s">
        <v>652</v>
      </c>
      <c r="F642" s="222" t="s">
        <v>653</v>
      </c>
      <c r="G642" s="223" t="s">
        <v>177</v>
      </c>
      <c r="H642" s="224">
        <v>13.86</v>
      </c>
      <c r="I642" s="225"/>
      <c r="J642" s="226">
        <f>ROUND(I642*H642,2)</f>
        <v>0</v>
      </c>
      <c r="K642" s="227"/>
      <c r="L642" s="45"/>
      <c r="M642" s="228" t="s">
        <v>1</v>
      </c>
      <c r="N642" s="229" t="s">
        <v>41</v>
      </c>
      <c r="O642" s="92"/>
      <c r="P642" s="230">
        <f>O642*H642</f>
        <v>0</v>
      </c>
      <c r="Q642" s="230">
        <v>0</v>
      </c>
      <c r="R642" s="230">
        <f>Q642*H642</f>
        <v>0</v>
      </c>
      <c r="S642" s="230">
        <v>0.067</v>
      </c>
      <c r="T642" s="231">
        <f>S642*H642</f>
        <v>0.92862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2" t="s">
        <v>150</v>
      </c>
      <c r="AT642" s="232" t="s">
        <v>146</v>
      </c>
      <c r="AU642" s="232" t="s">
        <v>85</v>
      </c>
      <c r="AY642" s="18" t="s">
        <v>144</v>
      </c>
      <c r="BE642" s="233">
        <f>IF(N642="základní",J642,0)</f>
        <v>0</v>
      </c>
      <c r="BF642" s="233">
        <f>IF(N642="snížená",J642,0)</f>
        <v>0</v>
      </c>
      <c r="BG642" s="233">
        <f>IF(N642="zákl. přenesená",J642,0)</f>
        <v>0</v>
      </c>
      <c r="BH642" s="233">
        <f>IF(N642="sníž. přenesená",J642,0)</f>
        <v>0</v>
      </c>
      <c r="BI642" s="233">
        <f>IF(N642="nulová",J642,0)</f>
        <v>0</v>
      </c>
      <c r="BJ642" s="18" t="s">
        <v>83</v>
      </c>
      <c r="BK642" s="233">
        <f>ROUND(I642*H642,2)</f>
        <v>0</v>
      </c>
      <c r="BL642" s="18" t="s">
        <v>150</v>
      </c>
      <c r="BM642" s="232" t="s">
        <v>654</v>
      </c>
    </row>
    <row r="643" spans="1:51" s="13" customFormat="1" ht="12">
      <c r="A643" s="13"/>
      <c r="B643" s="234"/>
      <c r="C643" s="235"/>
      <c r="D643" s="236" t="s">
        <v>152</v>
      </c>
      <c r="E643" s="237" t="s">
        <v>1</v>
      </c>
      <c r="F643" s="238" t="s">
        <v>655</v>
      </c>
      <c r="G643" s="235"/>
      <c r="H643" s="239">
        <v>3.36</v>
      </c>
      <c r="I643" s="240"/>
      <c r="J643" s="235"/>
      <c r="K643" s="235"/>
      <c r="L643" s="241"/>
      <c r="M643" s="242"/>
      <c r="N643" s="243"/>
      <c r="O643" s="243"/>
      <c r="P643" s="243"/>
      <c r="Q643" s="243"/>
      <c r="R643" s="243"/>
      <c r="S643" s="243"/>
      <c r="T643" s="24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5" t="s">
        <v>152</v>
      </c>
      <c r="AU643" s="245" t="s">
        <v>85</v>
      </c>
      <c r="AV643" s="13" t="s">
        <v>85</v>
      </c>
      <c r="AW643" s="13" t="s">
        <v>32</v>
      </c>
      <c r="AX643" s="13" t="s">
        <v>76</v>
      </c>
      <c r="AY643" s="245" t="s">
        <v>144</v>
      </c>
    </row>
    <row r="644" spans="1:51" s="13" customFormat="1" ht="12">
      <c r="A644" s="13"/>
      <c r="B644" s="234"/>
      <c r="C644" s="235"/>
      <c r="D644" s="236" t="s">
        <v>152</v>
      </c>
      <c r="E644" s="237" t="s">
        <v>1</v>
      </c>
      <c r="F644" s="238" t="s">
        <v>656</v>
      </c>
      <c r="G644" s="235"/>
      <c r="H644" s="239">
        <v>3.36</v>
      </c>
      <c r="I644" s="240"/>
      <c r="J644" s="235"/>
      <c r="K644" s="235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152</v>
      </c>
      <c r="AU644" s="245" t="s">
        <v>85</v>
      </c>
      <c r="AV644" s="13" t="s">
        <v>85</v>
      </c>
      <c r="AW644" s="13" t="s">
        <v>32</v>
      </c>
      <c r="AX644" s="13" t="s">
        <v>76</v>
      </c>
      <c r="AY644" s="245" t="s">
        <v>144</v>
      </c>
    </row>
    <row r="645" spans="1:51" s="13" customFormat="1" ht="12">
      <c r="A645" s="13"/>
      <c r="B645" s="234"/>
      <c r="C645" s="235"/>
      <c r="D645" s="236" t="s">
        <v>152</v>
      </c>
      <c r="E645" s="237" t="s">
        <v>1</v>
      </c>
      <c r="F645" s="238" t="s">
        <v>657</v>
      </c>
      <c r="G645" s="235"/>
      <c r="H645" s="239">
        <v>3.36</v>
      </c>
      <c r="I645" s="240"/>
      <c r="J645" s="235"/>
      <c r="K645" s="235"/>
      <c r="L645" s="241"/>
      <c r="M645" s="242"/>
      <c r="N645" s="243"/>
      <c r="O645" s="243"/>
      <c r="P645" s="243"/>
      <c r="Q645" s="243"/>
      <c r="R645" s="243"/>
      <c r="S645" s="243"/>
      <c r="T645" s="24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5" t="s">
        <v>152</v>
      </c>
      <c r="AU645" s="245" t="s">
        <v>85</v>
      </c>
      <c r="AV645" s="13" t="s">
        <v>85</v>
      </c>
      <c r="AW645" s="13" t="s">
        <v>32</v>
      </c>
      <c r="AX645" s="13" t="s">
        <v>76</v>
      </c>
      <c r="AY645" s="245" t="s">
        <v>144</v>
      </c>
    </row>
    <row r="646" spans="1:51" s="13" customFormat="1" ht="12">
      <c r="A646" s="13"/>
      <c r="B646" s="234"/>
      <c r="C646" s="235"/>
      <c r="D646" s="236" t="s">
        <v>152</v>
      </c>
      <c r="E646" s="237" t="s">
        <v>1</v>
      </c>
      <c r="F646" s="238" t="s">
        <v>658</v>
      </c>
      <c r="G646" s="235"/>
      <c r="H646" s="239">
        <v>3.78</v>
      </c>
      <c r="I646" s="240"/>
      <c r="J646" s="235"/>
      <c r="K646" s="235"/>
      <c r="L646" s="241"/>
      <c r="M646" s="242"/>
      <c r="N646" s="243"/>
      <c r="O646" s="243"/>
      <c r="P646" s="243"/>
      <c r="Q646" s="243"/>
      <c r="R646" s="243"/>
      <c r="S646" s="243"/>
      <c r="T646" s="24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152</v>
      </c>
      <c r="AU646" s="245" t="s">
        <v>85</v>
      </c>
      <c r="AV646" s="13" t="s">
        <v>85</v>
      </c>
      <c r="AW646" s="13" t="s">
        <v>32</v>
      </c>
      <c r="AX646" s="13" t="s">
        <v>76</v>
      </c>
      <c r="AY646" s="245" t="s">
        <v>144</v>
      </c>
    </row>
    <row r="647" spans="1:51" s="14" customFormat="1" ht="12">
      <c r="A647" s="14"/>
      <c r="B647" s="246"/>
      <c r="C647" s="247"/>
      <c r="D647" s="236" t="s">
        <v>152</v>
      </c>
      <c r="E647" s="248" t="s">
        <v>1</v>
      </c>
      <c r="F647" s="249" t="s">
        <v>156</v>
      </c>
      <c r="G647" s="247"/>
      <c r="H647" s="250">
        <v>13.86</v>
      </c>
      <c r="I647" s="251"/>
      <c r="J647" s="247"/>
      <c r="K647" s="247"/>
      <c r="L647" s="252"/>
      <c r="M647" s="253"/>
      <c r="N647" s="254"/>
      <c r="O647" s="254"/>
      <c r="P647" s="254"/>
      <c r="Q647" s="254"/>
      <c r="R647" s="254"/>
      <c r="S647" s="254"/>
      <c r="T647" s="25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6" t="s">
        <v>152</v>
      </c>
      <c r="AU647" s="256" t="s">
        <v>85</v>
      </c>
      <c r="AV647" s="14" t="s">
        <v>150</v>
      </c>
      <c r="AW647" s="14" t="s">
        <v>32</v>
      </c>
      <c r="AX647" s="14" t="s">
        <v>83</v>
      </c>
      <c r="AY647" s="256" t="s">
        <v>144</v>
      </c>
    </row>
    <row r="648" spans="1:65" s="2" customFormat="1" ht="21.75" customHeight="1">
      <c r="A648" s="39"/>
      <c r="B648" s="40"/>
      <c r="C648" s="220" t="s">
        <v>659</v>
      </c>
      <c r="D648" s="220" t="s">
        <v>146</v>
      </c>
      <c r="E648" s="221" t="s">
        <v>660</v>
      </c>
      <c r="F648" s="222" t="s">
        <v>661</v>
      </c>
      <c r="G648" s="223" t="s">
        <v>177</v>
      </c>
      <c r="H648" s="224">
        <v>636.043</v>
      </c>
      <c r="I648" s="225"/>
      <c r="J648" s="226">
        <f>ROUND(I648*H648,2)</f>
        <v>0</v>
      </c>
      <c r="K648" s="227"/>
      <c r="L648" s="45"/>
      <c r="M648" s="228" t="s">
        <v>1</v>
      </c>
      <c r="N648" s="229" t="s">
        <v>41</v>
      </c>
      <c r="O648" s="92"/>
      <c r="P648" s="230">
        <f>O648*H648</f>
        <v>0</v>
      </c>
      <c r="Q648" s="230">
        <v>0</v>
      </c>
      <c r="R648" s="230">
        <f>Q648*H648</f>
        <v>0</v>
      </c>
      <c r="S648" s="230">
        <v>0.005</v>
      </c>
      <c r="T648" s="231">
        <f>S648*H648</f>
        <v>3.180215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2" t="s">
        <v>150</v>
      </c>
      <c r="AT648" s="232" t="s">
        <v>146</v>
      </c>
      <c r="AU648" s="232" t="s">
        <v>85</v>
      </c>
      <c r="AY648" s="18" t="s">
        <v>144</v>
      </c>
      <c r="BE648" s="233">
        <f>IF(N648="základní",J648,0)</f>
        <v>0</v>
      </c>
      <c r="BF648" s="233">
        <f>IF(N648="snížená",J648,0)</f>
        <v>0</v>
      </c>
      <c r="BG648" s="233">
        <f>IF(N648="zákl. přenesená",J648,0)</f>
        <v>0</v>
      </c>
      <c r="BH648" s="233">
        <f>IF(N648="sníž. přenesená",J648,0)</f>
        <v>0</v>
      </c>
      <c r="BI648" s="233">
        <f>IF(N648="nulová",J648,0)</f>
        <v>0</v>
      </c>
      <c r="BJ648" s="18" t="s">
        <v>83</v>
      </c>
      <c r="BK648" s="233">
        <f>ROUND(I648*H648,2)</f>
        <v>0</v>
      </c>
      <c r="BL648" s="18" t="s">
        <v>150</v>
      </c>
      <c r="BM648" s="232" t="s">
        <v>662</v>
      </c>
    </row>
    <row r="649" spans="1:65" s="2" customFormat="1" ht="21.75" customHeight="1">
      <c r="A649" s="39"/>
      <c r="B649" s="40"/>
      <c r="C649" s="220" t="s">
        <v>663</v>
      </c>
      <c r="D649" s="220" t="s">
        <v>146</v>
      </c>
      <c r="E649" s="221" t="s">
        <v>664</v>
      </c>
      <c r="F649" s="222" t="s">
        <v>665</v>
      </c>
      <c r="G649" s="223" t="s">
        <v>666</v>
      </c>
      <c r="H649" s="224">
        <v>5</v>
      </c>
      <c r="I649" s="225"/>
      <c r="J649" s="226">
        <f>ROUND(I649*H649,2)</f>
        <v>0</v>
      </c>
      <c r="K649" s="227"/>
      <c r="L649" s="45"/>
      <c r="M649" s="228" t="s">
        <v>1</v>
      </c>
      <c r="N649" s="229" t="s">
        <v>41</v>
      </c>
      <c r="O649" s="92"/>
      <c r="P649" s="230">
        <f>O649*H649</f>
        <v>0</v>
      </c>
      <c r="Q649" s="230">
        <v>0</v>
      </c>
      <c r="R649" s="230">
        <f>Q649*H649</f>
        <v>0</v>
      </c>
      <c r="S649" s="230">
        <v>0.005</v>
      </c>
      <c r="T649" s="231">
        <f>S649*H649</f>
        <v>0.025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2" t="s">
        <v>150</v>
      </c>
      <c r="AT649" s="232" t="s">
        <v>146</v>
      </c>
      <c r="AU649" s="232" t="s">
        <v>85</v>
      </c>
      <c r="AY649" s="18" t="s">
        <v>144</v>
      </c>
      <c r="BE649" s="233">
        <f>IF(N649="základní",J649,0)</f>
        <v>0</v>
      </c>
      <c r="BF649" s="233">
        <f>IF(N649="snížená",J649,0)</f>
        <v>0</v>
      </c>
      <c r="BG649" s="233">
        <f>IF(N649="zákl. přenesená",J649,0)</f>
        <v>0</v>
      </c>
      <c r="BH649" s="233">
        <f>IF(N649="sníž. přenesená",J649,0)</f>
        <v>0</v>
      </c>
      <c r="BI649" s="233">
        <f>IF(N649="nulová",J649,0)</f>
        <v>0</v>
      </c>
      <c r="BJ649" s="18" t="s">
        <v>83</v>
      </c>
      <c r="BK649" s="233">
        <f>ROUND(I649*H649,2)</f>
        <v>0</v>
      </c>
      <c r="BL649" s="18" t="s">
        <v>150</v>
      </c>
      <c r="BM649" s="232" t="s">
        <v>667</v>
      </c>
    </row>
    <row r="650" spans="1:65" s="2" customFormat="1" ht="21.75" customHeight="1">
      <c r="A650" s="39"/>
      <c r="B650" s="40"/>
      <c r="C650" s="220" t="s">
        <v>668</v>
      </c>
      <c r="D650" s="220" t="s">
        <v>146</v>
      </c>
      <c r="E650" s="221" t="s">
        <v>669</v>
      </c>
      <c r="F650" s="222" t="s">
        <v>670</v>
      </c>
      <c r="G650" s="223" t="s">
        <v>666</v>
      </c>
      <c r="H650" s="224">
        <v>1</v>
      </c>
      <c r="I650" s="225"/>
      <c r="J650" s="226">
        <f>ROUND(I650*H650,2)</f>
        <v>0</v>
      </c>
      <c r="K650" s="227"/>
      <c r="L650" s="45"/>
      <c r="M650" s="228" t="s">
        <v>1</v>
      </c>
      <c r="N650" s="229" t="s">
        <v>41</v>
      </c>
      <c r="O650" s="92"/>
      <c r="P650" s="230">
        <f>O650*H650</f>
        <v>0</v>
      </c>
      <c r="Q650" s="230">
        <v>0</v>
      </c>
      <c r="R650" s="230">
        <f>Q650*H650</f>
        <v>0</v>
      </c>
      <c r="S650" s="230">
        <v>0.005</v>
      </c>
      <c r="T650" s="231">
        <f>S650*H650</f>
        <v>0.005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32" t="s">
        <v>150</v>
      </c>
      <c r="AT650" s="232" t="s">
        <v>146</v>
      </c>
      <c r="AU650" s="232" t="s">
        <v>85</v>
      </c>
      <c r="AY650" s="18" t="s">
        <v>144</v>
      </c>
      <c r="BE650" s="233">
        <f>IF(N650="základní",J650,0)</f>
        <v>0</v>
      </c>
      <c r="BF650" s="233">
        <f>IF(N650="snížená",J650,0)</f>
        <v>0</v>
      </c>
      <c r="BG650" s="233">
        <f>IF(N650="zákl. přenesená",J650,0)</f>
        <v>0</v>
      </c>
      <c r="BH650" s="233">
        <f>IF(N650="sníž. přenesená",J650,0)</f>
        <v>0</v>
      </c>
      <c r="BI650" s="233">
        <f>IF(N650="nulová",J650,0)</f>
        <v>0</v>
      </c>
      <c r="BJ650" s="18" t="s">
        <v>83</v>
      </c>
      <c r="BK650" s="233">
        <f>ROUND(I650*H650,2)</f>
        <v>0</v>
      </c>
      <c r="BL650" s="18" t="s">
        <v>150</v>
      </c>
      <c r="BM650" s="232" t="s">
        <v>671</v>
      </c>
    </row>
    <row r="651" spans="1:65" s="2" customFormat="1" ht="33" customHeight="1">
      <c r="A651" s="39"/>
      <c r="B651" s="40"/>
      <c r="C651" s="220" t="s">
        <v>672</v>
      </c>
      <c r="D651" s="220" t="s">
        <v>146</v>
      </c>
      <c r="E651" s="221" t="s">
        <v>673</v>
      </c>
      <c r="F651" s="222" t="s">
        <v>674</v>
      </c>
      <c r="G651" s="223" t="s">
        <v>238</v>
      </c>
      <c r="H651" s="224">
        <v>11.52</v>
      </c>
      <c r="I651" s="225"/>
      <c r="J651" s="226">
        <f>ROUND(I651*H651,2)</f>
        <v>0</v>
      </c>
      <c r="K651" s="227"/>
      <c r="L651" s="45"/>
      <c r="M651" s="228" t="s">
        <v>1</v>
      </c>
      <c r="N651" s="229" t="s">
        <v>41</v>
      </c>
      <c r="O651" s="92"/>
      <c r="P651" s="230">
        <f>O651*H651</f>
        <v>0</v>
      </c>
      <c r="Q651" s="230">
        <v>0.00039</v>
      </c>
      <c r="R651" s="230">
        <f>Q651*H651</f>
        <v>0.0044928</v>
      </c>
      <c r="S651" s="230">
        <v>0</v>
      </c>
      <c r="T651" s="231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2" t="s">
        <v>150</v>
      </c>
      <c r="AT651" s="232" t="s">
        <v>146</v>
      </c>
      <c r="AU651" s="232" t="s">
        <v>85</v>
      </c>
      <c r="AY651" s="18" t="s">
        <v>144</v>
      </c>
      <c r="BE651" s="233">
        <f>IF(N651="základní",J651,0)</f>
        <v>0</v>
      </c>
      <c r="BF651" s="233">
        <f>IF(N651="snížená",J651,0)</f>
        <v>0</v>
      </c>
      <c r="BG651" s="233">
        <f>IF(N651="zákl. přenesená",J651,0)</f>
        <v>0</v>
      </c>
      <c r="BH651" s="233">
        <f>IF(N651="sníž. přenesená",J651,0)</f>
        <v>0</v>
      </c>
      <c r="BI651" s="233">
        <f>IF(N651="nulová",J651,0)</f>
        <v>0</v>
      </c>
      <c r="BJ651" s="18" t="s">
        <v>83</v>
      </c>
      <c r="BK651" s="233">
        <f>ROUND(I651*H651,2)</f>
        <v>0</v>
      </c>
      <c r="BL651" s="18" t="s">
        <v>150</v>
      </c>
      <c r="BM651" s="232" t="s">
        <v>675</v>
      </c>
    </row>
    <row r="652" spans="1:51" s="13" customFormat="1" ht="12">
      <c r="A652" s="13"/>
      <c r="B652" s="234"/>
      <c r="C652" s="235"/>
      <c r="D652" s="236" t="s">
        <v>152</v>
      </c>
      <c r="E652" s="237" t="s">
        <v>1</v>
      </c>
      <c r="F652" s="238" t="s">
        <v>676</v>
      </c>
      <c r="G652" s="235"/>
      <c r="H652" s="239">
        <v>11.52</v>
      </c>
      <c r="I652" s="240"/>
      <c r="J652" s="235"/>
      <c r="K652" s="235"/>
      <c r="L652" s="241"/>
      <c r="M652" s="242"/>
      <c r="N652" s="243"/>
      <c r="O652" s="243"/>
      <c r="P652" s="243"/>
      <c r="Q652" s="243"/>
      <c r="R652" s="243"/>
      <c r="S652" s="243"/>
      <c r="T652" s="24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5" t="s">
        <v>152</v>
      </c>
      <c r="AU652" s="245" t="s">
        <v>85</v>
      </c>
      <c r="AV652" s="13" t="s">
        <v>85</v>
      </c>
      <c r="AW652" s="13" t="s">
        <v>32</v>
      </c>
      <c r="AX652" s="13" t="s">
        <v>83</v>
      </c>
      <c r="AY652" s="245" t="s">
        <v>144</v>
      </c>
    </row>
    <row r="653" spans="1:65" s="2" customFormat="1" ht="21.75" customHeight="1">
      <c r="A653" s="39"/>
      <c r="B653" s="40"/>
      <c r="C653" s="278" t="s">
        <v>677</v>
      </c>
      <c r="D653" s="278" t="s">
        <v>272</v>
      </c>
      <c r="E653" s="279" t="s">
        <v>678</v>
      </c>
      <c r="F653" s="280" t="s">
        <v>679</v>
      </c>
      <c r="G653" s="281" t="s">
        <v>183</v>
      </c>
      <c r="H653" s="282">
        <v>0.007</v>
      </c>
      <c r="I653" s="283"/>
      <c r="J653" s="284">
        <f>ROUND(I653*H653,2)</f>
        <v>0</v>
      </c>
      <c r="K653" s="285"/>
      <c r="L653" s="286"/>
      <c r="M653" s="287" t="s">
        <v>1</v>
      </c>
      <c r="N653" s="288" t="s">
        <v>41</v>
      </c>
      <c r="O653" s="92"/>
      <c r="P653" s="230">
        <f>O653*H653</f>
        <v>0</v>
      </c>
      <c r="Q653" s="230">
        <v>1</v>
      </c>
      <c r="R653" s="230">
        <f>Q653*H653</f>
        <v>0.007</v>
      </c>
      <c r="S653" s="230">
        <v>0</v>
      </c>
      <c r="T653" s="231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2" t="s">
        <v>188</v>
      </c>
      <c r="AT653" s="232" t="s">
        <v>272</v>
      </c>
      <c r="AU653" s="232" t="s">
        <v>85</v>
      </c>
      <c r="AY653" s="18" t="s">
        <v>144</v>
      </c>
      <c r="BE653" s="233">
        <f>IF(N653="základní",J653,0)</f>
        <v>0</v>
      </c>
      <c r="BF653" s="233">
        <f>IF(N653="snížená",J653,0)</f>
        <v>0</v>
      </c>
      <c r="BG653" s="233">
        <f>IF(N653="zákl. přenesená",J653,0)</f>
        <v>0</v>
      </c>
      <c r="BH653" s="233">
        <f>IF(N653="sníž. přenesená",J653,0)</f>
        <v>0</v>
      </c>
      <c r="BI653" s="233">
        <f>IF(N653="nulová",J653,0)</f>
        <v>0</v>
      </c>
      <c r="BJ653" s="18" t="s">
        <v>83</v>
      </c>
      <c r="BK653" s="233">
        <f>ROUND(I653*H653,2)</f>
        <v>0</v>
      </c>
      <c r="BL653" s="18" t="s">
        <v>150</v>
      </c>
      <c r="BM653" s="232" t="s">
        <v>680</v>
      </c>
    </row>
    <row r="654" spans="1:51" s="13" customFormat="1" ht="12">
      <c r="A654" s="13"/>
      <c r="B654" s="234"/>
      <c r="C654" s="235"/>
      <c r="D654" s="236" t="s">
        <v>152</v>
      </c>
      <c r="E654" s="235"/>
      <c r="F654" s="238" t="s">
        <v>681</v>
      </c>
      <c r="G654" s="235"/>
      <c r="H654" s="239">
        <v>0.007</v>
      </c>
      <c r="I654" s="240"/>
      <c r="J654" s="235"/>
      <c r="K654" s="235"/>
      <c r="L654" s="241"/>
      <c r="M654" s="242"/>
      <c r="N654" s="243"/>
      <c r="O654" s="243"/>
      <c r="P654" s="243"/>
      <c r="Q654" s="243"/>
      <c r="R654" s="243"/>
      <c r="S654" s="243"/>
      <c r="T654" s="24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5" t="s">
        <v>152</v>
      </c>
      <c r="AU654" s="245" t="s">
        <v>85</v>
      </c>
      <c r="AV654" s="13" t="s">
        <v>85</v>
      </c>
      <c r="AW654" s="13" t="s">
        <v>4</v>
      </c>
      <c r="AX654" s="13" t="s">
        <v>83</v>
      </c>
      <c r="AY654" s="245" t="s">
        <v>144</v>
      </c>
    </row>
    <row r="655" spans="1:63" s="12" customFormat="1" ht="22.8" customHeight="1">
      <c r="A655" s="12"/>
      <c r="B655" s="204"/>
      <c r="C655" s="205"/>
      <c r="D655" s="206" t="s">
        <v>75</v>
      </c>
      <c r="E655" s="218" t="s">
        <v>682</v>
      </c>
      <c r="F655" s="218" t="s">
        <v>683</v>
      </c>
      <c r="G655" s="205"/>
      <c r="H655" s="205"/>
      <c r="I655" s="208"/>
      <c r="J655" s="219">
        <f>BK655</f>
        <v>0</v>
      </c>
      <c r="K655" s="205"/>
      <c r="L655" s="210"/>
      <c r="M655" s="211"/>
      <c r="N655" s="212"/>
      <c r="O655" s="212"/>
      <c r="P655" s="213">
        <f>SUM(P656:P660)</f>
        <v>0</v>
      </c>
      <c r="Q655" s="212"/>
      <c r="R655" s="213">
        <f>SUM(R656:R660)</f>
        <v>0</v>
      </c>
      <c r="S655" s="212"/>
      <c r="T655" s="214">
        <f>SUM(T656:T660)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15" t="s">
        <v>83</v>
      </c>
      <c r="AT655" s="216" t="s">
        <v>75</v>
      </c>
      <c r="AU655" s="216" t="s">
        <v>83</v>
      </c>
      <c r="AY655" s="215" t="s">
        <v>144</v>
      </c>
      <c r="BK655" s="217">
        <f>SUM(BK656:BK660)</f>
        <v>0</v>
      </c>
    </row>
    <row r="656" spans="1:65" s="2" customFormat="1" ht="33" customHeight="1">
      <c r="A656" s="39"/>
      <c r="B656" s="40"/>
      <c r="C656" s="220" t="s">
        <v>684</v>
      </c>
      <c r="D656" s="220" t="s">
        <v>146</v>
      </c>
      <c r="E656" s="221" t="s">
        <v>685</v>
      </c>
      <c r="F656" s="222" t="s">
        <v>686</v>
      </c>
      <c r="G656" s="223" t="s">
        <v>183</v>
      </c>
      <c r="H656" s="224">
        <v>40.499</v>
      </c>
      <c r="I656" s="225"/>
      <c r="J656" s="226">
        <f>ROUND(I656*H656,2)</f>
        <v>0</v>
      </c>
      <c r="K656" s="227"/>
      <c r="L656" s="45"/>
      <c r="M656" s="228" t="s">
        <v>1</v>
      </c>
      <c r="N656" s="229" t="s">
        <v>41</v>
      </c>
      <c r="O656" s="92"/>
      <c r="P656" s="230">
        <f>O656*H656</f>
        <v>0</v>
      </c>
      <c r="Q656" s="230">
        <v>0</v>
      </c>
      <c r="R656" s="230">
        <f>Q656*H656</f>
        <v>0</v>
      </c>
      <c r="S656" s="230">
        <v>0</v>
      </c>
      <c r="T656" s="231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2" t="s">
        <v>150</v>
      </c>
      <c r="AT656" s="232" t="s">
        <v>146</v>
      </c>
      <c r="AU656" s="232" t="s">
        <v>85</v>
      </c>
      <c r="AY656" s="18" t="s">
        <v>144</v>
      </c>
      <c r="BE656" s="233">
        <f>IF(N656="základní",J656,0)</f>
        <v>0</v>
      </c>
      <c r="BF656" s="233">
        <f>IF(N656="snížená",J656,0)</f>
        <v>0</v>
      </c>
      <c r="BG656" s="233">
        <f>IF(N656="zákl. přenesená",J656,0)</f>
        <v>0</v>
      </c>
      <c r="BH656" s="233">
        <f>IF(N656="sníž. přenesená",J656,0)</f>
        <v>0</v>
      </c>
      <c r="BI656" s="233">
        <f>IF(N656="nulová",J656,0)</f>
        <v>0</v>
      </c>
      <c r="BJ656" s="18" t="s">
        <v>83</v>
      </c>
      <c r="BK656" s="233">
        <f>ROUND(I656*H656,2)</f>
        <v>0</v>
      </c>
      <c r="BL656" s="18" t="s">
        <v>150</v>
      </c>
      <c r="BM656" s="232" t="s">
        <v>687</v>
      </c>
    </row>
    <row r="657" spans="1:65" s="2" customFormat="1" ht="21.75" customHeight="1">
      <c r="A657" s="39"/>
      <c r="B657" s="40"/>
      <c r="C657" s="220" t="s">
        <v>688</v>
      </c>
      <c r="D657" s="220" t="s">
        <v>146</v>
      </c>
      <c r="E657" s="221" t="s">
        <v>689</v>
      </c>
      <c r="F657" s="222" t="s">
        <v>690</v>
      </c>
      <c r="G657" s="223" t="s">
        <v>183</v>
      </c>
      <c r="H657" s="224">
        <v>40.499</v>
      </c>
      <c r="I657" s="225"/>
      <c r="J657" s="226">
        <f>ROUND(I657*H657,2)</f>
        <v>0</v>
      </c>
      <c r="K657" s="227"/>
      <c r="L657" s="45"/>
      <c r="M657" s="228" t="s">
        <v>1</v>
      </c>
      <c r="N657" s="229" t="s">
        <v>41</v>
      </c>
      <c r="O657" s="92"/>
      <c r="P657" s="230">
        <f>O657*H657</f>
        <v>0</v>
      </c>
      <c r="Q657" s="230">
        <v>0</v>
      </c>
      <c r="R657" s="230">
        <f>Q657*H657</f>
        <v>0</v>
      </c>
      <c r="S657" s="230">
        <v>0</v>
      </c>
      <c r="T657" s="231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2" t="s">
        <v>150</v>
      </c>
      <c r="AT657" s="232" t="s">
        <v>146</v>
      </c>
      <c r="AU657" s="232" t="s">
        <v>85</v>
      </c>
      <c r="AY657" s="18" t="s">
        <v>144</v>
      </c>
      <c r="BE657" s="233">
        <f>IF(N657="základní",J657,0)</f>
        <v>0</v>
      </c>
      <c r="BF657" s="233">
        <f>IF(N657="snížená",J657,0)</f>
        <v>0</v>
      </c>
      <c r="BG657" s="233">
        <f>IF(N657="zákl. přenesená",J657,0)</f>
        <v>0</v>
      </c>
      <c r="BH657" s="233">
        <f>IF(N657="sníž. přenesená",J657,0)</f>
        <v>0</v>
      </c>
      <c r="BI657" s="233">
        <f>IF(N657="nulová",J657,0)</f>
        <v>0</v>
      </c>
      <c r="BJ657" s="18" t="s">
        <v>83</v>
      </c>
      <c r="BK657" s="233">
        <f>ROUND(I657*H657,2)</f>
        <v>0</v>
      </c>
      <c r="BL657" s="18" t="s">
        <v>150</v>
      </c>
      <c r="BM657" s="232" t="s">
        <v>691</v>
      </c>
    </row>
    <row r="658" spans="1:65" s="2" customFormat="1" ht="21.75" customHeight="1">
      <c r="A658" s="39"/>
      <c r="B658" s="40"/>
      <c r="C658" s="220" t="s">
        <v>692</v>
      </c>
      <c r="D658" s="220" t="s">
        <v>146</v>
      </c>
      <c r="E658" s="221" t="s">
        <v>693</v>
      </c>
      <c r="F658" s="222" t="s">
        <v>694</v>
      </c>
      <c r="G658" s="223" t="s">
        <v>183</v>
      </c>
      <c r="H658" s="224">
        <v>329.488</v>
      </c>
      <c r="I658" s="225"/>
      <c r="J658" s="226">
        <f>ROUND(I658*H658,2)</f>
        <v>0</v>
      </c>
      <c r="K658" s="227"/>
      <c r="L658" s="45"/>
      <c r="M658" s="228" t="s">
        <v>1</v>
      </c>
      <c r="N658" s="229" t="s">
        <v>41</v>
      </c>
      <c r="O658" s="92"/>
      <c r="P658" s="230">
        <f>O658*H658</f>
        <v>0</v>
      </c>
      <c r="Q658" s="230">
        <v>0</v>
      </c>
      <c r="R658" s="230">
        <f>Q658*H658</f>
        <v>0</v>
      </c>
      <c r="S658" s="230">
        <v>0</v>
      </c>
      <c r="T658" s="231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2" t="s">
        <v>150</v>
      </c>
      <c r="AT658" s="232" t="s">
        <v>146</v>
      </c>
      <c r="AU658" s="232" t="s">
        <v>85</v>
      </c>
      <c r="AY658" s="18" t="s">
        <v>144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8" t="s">
        <v>83</v>
      </c>
      <c r="BK658" s="233">
        <f>ROUND(I658*H658,2)</f>
        <v>0</v>
      </c>
      <c r="BL658" s="18" t="s">
        <v>150</v>
      </c>
      <c r="BM658" s="232" t="s">
        <v>695</v>
      </c>
    </row>
    <row r="659" spans="1:51" s="13" customFormat="1" ht="12">
      <c r="A659" s="13"/>
      <c r="B659" s="234"/>
      <c r="C659" s="235"/>
      <c r="D659" s="236" t="s">
        <v>152</v>
      </c>
      <c r="E659" s="237" t="s">
        <v>1</v>
      </c>
      <c r="F659" s="238" t="s">
        <v>696</v>
      </c>
      <c r="G659" s="235"/>
      <c r="H659" s="239">
        <v>329.488</v>
      </c>
      <c r="I659" s="240"/>
      <c r="J659" s="235"/>
      <c r="K659" s="235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152</v>
      </c>
      <c r="AU659" s="245" t="s">
        <v>85</v>
      </c>
      <c r="AV659" s="13" t="s">
        <v>85</v>
      </c>
      <c r="AW659" s="13" t="s">
        <v>32</v>
      </c>
      <c r="AX659" s="13" t="s">
        <v>83</v>
      </c>
      <c r="AY659" s="245" t="s">
        <v>144</v>
      </c>
    </row>
    <row r="660" spans="1:65" s="2" customFormat="1" ht="33" customHeight="1">
      <c r="A660" s="39"/>
      <c r="B660" s="40"/>
      <c r="C660" s="220" t="s">
        <v>697</v>
      </c>
      <c r="D660" s="220" t="s">
        <v>146</v>
      </c>
      <c r="E660" s="221" t="s">
        <v>698</v>
      </c>
      <c r="F660" s="222" t="s">
        <v>699</v>
      </c>
      <c r="G660" s="223" t="s">
        <v>183</v>
      </c>
      <c r="H660" s="224">
        <v>41.189</v>
      </c>
      <c r="I660" s="225"/>
      <c r="J660" s="226">
        <f>ROUND(I660*H660,2)</f>
        <v>0</v>
      </c>
      <c r="K660" s="227"/>
      <c r="L660" s="45"/>
      <c r="M660" s="228" t="s">
        <v>1</v>
      </c>
      <c r="N660" s="229" t="s">
        <v>41</v>
      </c>
      <c r="O660" s="92"/>
      <c r="P660" s="230">
        <f>O660*H660</f>
        <v>0</v>
      </c>
      <c r="Q660" s="230">
        <v>0</v>
      </c>
      <c r="R660" s="230">
        <f>Q660*H660</f>
        <v>0</v>
      </c>
      <c r="S660" s="230">
        <v>0</v>
      </c>
      <c r="T660" s="231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2" t="s">
        <v>150</v>
      </c>
      <c r="AT660" s="232" t="s">
        <v>146</v>
      </c>
      <c r="AU660" s="232" t="s">
        <v>85</v>
      </c>
      <c r="AY660" s="18" t="s">
        <v>144</v>
      </c>
      <c r="BE660" s="233">
        <f>IF(N660="základní",J660,0)</f>
        <v>0</v>
      </c>
      <c r="BF660" s="233">
        <f>IF(N660="snížená",J660,0)</f>
        <v>0</v>
      </c>
      <c r="BG660" s="233">
        <f>IF(N660="zákl. přenesená",J660,0)</f>
        <v>0</v>
      </c>
      <c r="BH660" s="233">
        <f>IF(N660="sníž. přenesená",J660,0)</f>
        <v>0</v>
      </c>
      <c r="BI660" s="233">
        <f>IF(N660="nulová",J660,0)</f>
        <v>0</v>
      </c>
      <c r="BJ660" s="18" t="s">
        <v>83</v>
      </c>
      <c r="BK660" s="233">
        <f>ROUND(I660*H660,2)</f>
        <v>0</v>
      </c>
      <c r="BL660" s="18" t="s">
        <v>150</v>
      </c>
      <c r="BM660" s="232" t="s">
        <v>700</v>
      </c>
    </row>
    <row r="661" spans="1:63" s="12" customFormat="1" ht="22.8" customHeight="1">
      <c r="A661" s="12"/>
      <c r="B661" s="204"/>
      <c r="C661" s="205"/>
      <c r="D661" s="206" t="s">
        <v>75</v>
      </c>
      <c r="E661" s="218" t="s">
        <v>701</v>
      </c>
      <c r="F661" s="218" t="s">
        <v>702</v>
      </c>
      <c r="G661" s="205"/>
      <c r="H661" s="205"/>
      <c r="I661" s="208"/>
      <c r="J661" s="219">
        <f>BK661</f>
        <v>0</v>
      </c>
      <c r="K661" s="205"/>
      <c r="L661" s="210"/>
      <c r="M661" s="211"/>
      <c r="N661" s="212"/>
      <c r="O661" s="212"/>
      <c r="P661" s="213">
        <f>P662</f>
        <v>0</v>
      </c>
      <c r="Q661" s="212"/>
      <c r="R661" s="213">
        <f>R662</f>
        <v>0</v>
      </c>
      <c r="S661" s="212"/>
      <c r="T661" s="214">
        <f>T662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15" t="s">
        <v>83</v>
      </c>
      <c r="AT661" s="216" t="s">
        <v>75</v>
      </c>
      <c r="AU661" s="216" t="s">
        <v>83</v>
      </c>
      <c r="AY661" s="215" t="s">
        <v>144</v>
      </c>
      <c r="BK661" s="217">
        <f>BK662</f>
        <v>0</v>
      </c>
    </row>
    <row r="662" spans="1:65" s="2" customFormat="1" ht="16.5" customHeight="1">
      <c r="A662" s="39"/>
      <c r="B662" s="40"/>
      <c r="C662" s="220" t="s">
        <v>703</v>
      </c>
      <c r="D662" s="220" t="s">
        <v>146</v>
      </c>
      <c r="E662" s="221" t="s">
        <v>704</v>
      </c>
      <c r="F662" s="222" t="s">
        <v>705</v>
      </c>
      <c r="G662" s="223" t="s">
        <v>183</v>
      </c>
      <c r="H662" s="224">
        <v>60.036</v>
      </c>
      <c r="I662" s="225"/>
      <c r="J662" s="226">
        <f>ROUND(I662*H662,2)</f>
        <v>0</v>
      </c>
      <c r="K662" s="227"/>
      <c r="L662" s="45"/>
      <c r="M662" s="228" t="s">
        <v>1</v>
      </c>
      <c r="N662" s="229" t="s">
        <v>41</v>
      </c>
      <c r="O662" s="92"/>
      <c r="P662" s="230">
        <f>O662*H662</f>
        <v>0</v>
      </c>
      <c r="Q662" s="230">
        <v>0</v>
      </c>
      <c r="R662" s="230">
        <f>Q662*H662</f>
        <v>0</v>
      </c>
      <c r="S662" s="230">
        <v>0</v>
      </c>
      <c r="T662" s="231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32" t="s">
        <v>150</v>
      </c>
      <c r="AT662" s="232" t="s">
        <v>146</v>
      </c>
      <c r="AU662" s="232" t="s">
        <v>85</v>
      </c>
      <c r="AY662" s="18" t="s">
        <v>144</v>
      </c>
      <c r="BE662" s="233">
        <f>IF(N662="základní",J662,0)</f>
        <v>0</v>
      </c>
      <c r="BF662" s="233">
        <f>IF(N662="snížená",J662,0)</f>
        <v>0</v>
      </c>
      <c r="BG662" s="233">
        <f>IF(N662="zákl. přenesená",J662,0)</f>
        <v>0</v>
      </c>
      <c r="BH662" s="233">
        <f>IF(N662="sníž. přenesená",J662,0)</f>
        <v>0</v>
      </c>
      <c r="BI662" s="233">
        <f>IF(N662="nulová",J662,0)</f>
        <v>0</v>
      </c>
      <c r="BJ662" s="18" t="s">
        <v>83</v>
      </c>
      <c r="BK662" s="233">
        <f>ROUND(I662*H662,2)</f>
        <v>0</v>
      </c>
      <c r="BL662" s="18" t="s">
        <v>150</v>
      </c>
      <c r="BM662" s="232" t="s">
        <v>706</v>
      </c>
    </row>
    <row r="663" spans="1:63" s="12" customFormat="1" ht="25.9" customHeight="1">
      <c r="A663" s="12"/>
      <c r="B663" s="204"/>
      <c r="C663" s="205"/>
      <c r="D663" s="206" t="s">
        <v>75</v>
      </c>
      <c r="E663" s="207" t="s">
        <v>707</v>
      </c>
      <c r="F663" s="207" t="s">
        <v>708</v>
      </c>
      <c r="G663" s="205"/>
      <c r="H663" s="205"/>
      <c r="I663" s="208"/>
      <c r="J663" s="209">
        <f>BK663</f>
        <v>0</v>
      </c>
      <c r="K663" s="205"/>
      <c r="L663" s="210"/>
      <c r="M663" s="211"/>
      <c r="N663" s="212"/>
      <c r="O663" s="212"/>
      <c r="P663" s="213">
        <f>P664+P681+P684+P689+P695+P779+P802</f>
        <v>0</v>
      </c>
      <c r="Q663" s="212"/>
      <c r="R663" s="213">
        <f>R664+R681+R684+R689+R695+R779+R802</f>
        <v>6.5408642</v>
      </c>
      <c r="S663" s="212"/>
      <c r="T663" s="214">
        <f>T664+T681+T684+T689+T695+T779+T802</f>
        <v>0.6432850000000001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15" t="s">
        <v>85</v>
      </c>
      <c r="AT663" s="216" t="s">
        <v>75</v>
      </c>
      <c r="AU663" s="216" t="s">
        <v>76</v>
      </c>
      <c r="AY663" s="215" t="s">
        <v>144</v>
      </c>
      <c r="BK663" s="217">
        <f>BK664+BK681+BK684+BK689+BK695+BK779+BK802</f>
        <v>0</v>
      </c>
    </row>
    <row r="664" spans="1:63" s="12" customFormat="1" ht="22.8" customHeight="1">
      <c r="A664" s="12"/>
      <c r="B664" s="204"/>
      <c r="C664" s="205"/>
      <c r="D664" s="206" t="s">
        <v>75</v>
      </c>
      <c r="E664" s="218" t="s">
        <v>709</v>
      </c>
      <c r="F664" s="218" t="s">
        <v>710</v>
      </c>
      <c r="G664" s="205"/>
      <c r="H664" s="205"/>
      <c r="I664" s="208"/>
      <c r="J664" s="219">
        <f>BK664</f>
        <v>0</v>
      </c>
      <c r="K664" s="205"/>
      <c r="L664" s="210"/>
      <c r="M664" s="211"/>
      <c r="N664" s="212"/>
      <c r="O664" s="212"/>
      <c r="P664" s="213">
        <f>SUM(P665:P680)</f>
        <v>0</v>
      </c>
      <c r="Q664" s="212"/>
      <c r="R664" s="213">
        <f>SUM(R665:R680)</f>
        <v>0.1957504</v>
      </c>
      <c r="S664" s="212"/>
      <c r="T664" s="214">
        <f>SUM(T665:T680)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15" t="s">
        <v>85</v>
      </c>
      <c r="AT664" s="216" t="s">
        <v>75</v>
      </c>
      <c r="AU664" s="216" t="s">
        <v>83</v>
      </c>
      <c r="AY664" s="215" t="s">
        <v>144</v>
      </c>
      <c r="BK664" s="217">
        <f>SUM(BK665:BK680)</f>
        <v>0</v>
      </c>
    </row>
    <row r="665" spans="1:65" s="2" customFormat="1" ht="21.75" customHeight="1">
      <c r="A665" s="39"/>
      <c r="B665" s="40"/>
      <c r="C665" s="220" t="s">
        <v>711</v>
      </c>
      <c r="D665" s="220" t="s">
        <v>146</v>
      </c>
      <c r="E665" s="221" t="s">
        <v>712</v>
      </c>
      <c r="F665" s="222" t="s">
        <v>713</v>
      </c>
      <c r="G665" s="223" t="s">
        <v>177</v>
      </c>
      <c r="H665" s="224">
        <v>9.18</v>
      </c>
      <c r="I665" s="225"/>
      <c r="J665" s="226">
        <f>ROUND(I665*H665,2)</f>
        <v>0</v>
      </c>
      <c r="K665" s="227"/>
      <c r="L665" s="45"/>
      <c r="M665" s="228" t="s">
        <v>1</v>
      </c>
      <c r="N665" s="229" t="s">
        <v>41</v>
      </c>
      <c r="O665" s="92"/>
      <c r="P665" s="230">
        <f>O665*H665</f>
        <v>0</v>
      </c>
      <c r="Q665" s="230">
        <v>0</v>
      </c>
      <c r="R665" s="230">
        <f>Q665*H665</f>
        <v>0</v>
      </c>
      <c r="S665" s="230">
        <v>0</v>
      </c>
      <c r="T665" s="231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32" t="s">
        <v>277</v>
      </c>
      <c r="AT665" s="232" t="s">
        <v>146</v>
      </c>
      <c r="AU665" s="232" t="s">
        <v>85</v>
      </c>
      <c r="AY665" s="18" t="s">
        <v>144</v>
      </c>
      <c r="BE665" s="233">
        <f>IF(N665="základní",J665,0)</f>
        <v>0</v>
      </c>
      <c r="BF665" s="233">
        <f>IF(N665="snížená",J665,0)</f>
        <v>0</v>
      </c>
      <c r="BG665" s="233">
        <f>IF(N665="zákl. přenesená",J665,0)</f>
        <v>0</v>
      </c>
      <c r="BH665" s="233">
        <f>IF(N665="sníž. přenesená",J665,0)</f>
        <v>0</v>
      </c>
      <c r="BI665" s="233">
        <f>IF(N665="nulová",J665,0)</f>
        <v>0</v>
      </c>
      <c r="BJ665" s="18" t="s">
        <v>83</v>
      </c>
      <c r="BK665" s="233">
        <f>ROUND(I665*H665,2)</f>
        <v>0</v>
      </c>
      <c r="BL665" s="18" t="s">
        <v>277</v>
      </c>
      <c r="BM665" s="232" t="s">
        <v>714</v>
      </c>
    </row>
    <row r="666" spans="1:51" s="13" customFormat="1" ht="12">
      <c r="A666" s="13"/>
      <c r="B666" s="234"/>
      <c r="C666" s="235"/>
      <c r="D666" s="236" t="s">
        <v>152</v>
      </c>
      <c r="E666" s="237" t="s">
        <v>1</v>
      </c>
      <c r="F666" s="238" t="s">
        <v>715</v>
      </c>
      <c r="G666" s="235"/>
      <c r="H666" s="239">
        <v>9.18</v>
      </c>
      <c r="I666" s="240"/>
      <c r="J666" s="235"/>
      <c r="K666" s="235"/>
      <c r="L666" s="241"/>
      <c r="M666" s="242"/>
      <c r="N666" s="243"/>
      <c r="O666" s="243"/>
      <c r="P666" s="243"/>
      <c r="Q666" s="243"/>
      <c r="R666" s="243"/>
      <c r="S666" s="243"/>
      <c r="T666" s="24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5" t="s">
        <v>152</v>
      </c>
      <c r="AU666" s="245" t="s">
        <v>85</v>
      </c>
      <c r="AV666" s="13" t="s">
        <v>85</v>
      </c>
      <c r="AW666" s="13" t="s">
        <v>32</v>
      </c>
      <c r="AX666" s="13" t="s">
        <v>83</v>
      </c>
      <c r="AY666" s="245" t="s">
        <v>144</v>
      </c>
    </row>
    <row r="667" spans="1:65" s="2" customFormat="1" ht="16.5" customHeight="1">
      <c r="A667" s="39"/>
      <c r="B667" s="40"/>
      <c r="C667" s="278" t="s">
        <v>716</v>
      </c>
      <c r="D667" s="278" t="s">
        <v>272</v>
      </c>
      <c r="E667" s="279" t="s">
        <v>717</v>
      </c>
      <c r="F667" s="280" t="s">
        <v>718</v>
      </c>
      <c r="G667" s="281" t="s">
        <v>183</v>
      </c>
      <c r="H667" s="282">
        <v>0.003</v>
      </c>
      <c r="I667" s="283"/>
      <c r="J667" s="284">
        <f>ROUND(I667*H667,2)</f>
        <v>0</v>
      </c>
      <c r="K667" s="285"/>
      <c r="L667" s="286"/>
      <c r="M667" s="287" t="s">
        <v>1</v>
      </c>
      <c r="N667" s="288" t="s">
        <v>41</v>
      </c>
      <c r="O667" s="92"/>
      <c r="P667" s="230">
        <f>O667*H667</f>
        <v>0</v>
      </c>
      <c r="Q667" s="230">
        <v>1</v>
      </c>
      <c r="R667" s="230">
        <f>Q667*H667</f>
        <v>0.003</v>
      </c>
      <c r="S667" s="230">
        <v>0</v>
      </c>
      <c r="T667" s="231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2" t="s">
        <v>435</v>
      </c>
      <c r="AT667" s="232" t="s">
        <v>272</v>
      </c>
      <c r="AU667" s="232" t="s">
        <v>85</v>
      </c>
      <c r="AY667" s="18" t="s">
        <v>144</v>
      </c>
      <c r="BE667" s="233">
        <f>IF(N667="základní",J667,0)</f>
        <v>0</v>
      </c>
      <c r="BF667" s="233">
        <f>IF(N667="snížená",J667,0)</f>
        <v>0</v>
      </c>
      <c r="BG667" s="233">
        <f>IF(N667="zákl. přenesená",J667,0)</f>
        <v>0</v>
      </c>
      <c r="BH667" s="233">
        <f>IF(N667="sníž. přenesená",J667,0)</f>
        <v>0</v>
      </c>
      <c r="BI667" s="233">
        <f>IF(N667="nulová",J667,0)</f>
        <v>0</v>
      </c>
      <c r="BJ667" s="18" t="s">
        <v>83</v>
      </c>
      <c r="BK667" s="233">
        <f>ROUND(I667*H667,2)</f>
        <v>0</v>
      </c>
      <c r="BL667" s="18" t="s">
        <v>277</v>
      </c>
      <c r="BM667" s="232" t="s">
        <v>719</v>
      </c>
    </row>
    <row r="668" spans="1:51" s="13" customFormat="1" ht="12">
      <c r="A668" s="13"/>
      <c r="B668" s="234"/>
      <c r="C668" s="235"/>
      <c r="D668" s="236" t="s">
        <v>152</v>
      </c>
      <c r="E668" s="235"/>
      <c r="F668" s="238" t="s">
        <v>720</v>
      </c>
      <c r="G668" s="235"/>
      <c r="H668" s="239">
        <v>0.003</v>
      </c>
      <c r="I668" s="240"/>
      <c r="J668" s="235"/>
      <c r="K668" s="235"/>
      <c r="L668" s="241"/>
      <c r="M668" s="242"/>
      <c r="N668" s="243"/>
      <c r="O668" s="243"/>
      <c r="P668" s="243"/>
      <c r="Q668" s="243"/>
      <c r="R668" s="243"/>
      <c r="S668" s="243"/>
      <c r="T668" s="24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152</v>
      </c>
      <c r="AU668" s="245" t="s">
        <v>85</v>
      </c>
      <c r="AV668" s="13" t="s">
        <v>85</v>
      </c>
      <c r="AW668" s="13" t="s">
        <v>4</v>
      </c>
      <c r="AX668" s="13" t="s">
        <v>83</v>
      </c>
      <c r="AY668" s="245" t="s">
        <v>144</v>
      </c>
    </row>
    <row r="669" spans="1:65" s="2" customFormat="1" ht="21.75" customHeight="1">
      <c r="A669" s="39"/>
      <c r="B669" s="40"/>
      <c r="C669" s="220" t="s">
        <v>721</v>
      </c>
      <c r="D669" s="220" t="s">
        <v>146</v>
      </c>
      <c r="E669" s="221" t="s">
        <v>722</v>
      </c>
      <c r="F669" s="222" t="s">
        <v>723</v>
      </c>
      <c r="G669" s="223" t="s">
        <v>177</v>
      </c>
      <c r="H669" s="224">
        <v>20.88</v>
      </c>
      <c r="I669" s="225"/>
      <c r="J669" s="226">
        <f>ROUND(I669*H669,2)</f>
        <v>0</v>
      </c>
      <c r="K669" s="227"/>
      <c r="L669" s="45"/>
      <c r="M669" s="228" t="s">
        <v>1</v>
      </c>
      <c r="N669" s="229" t="s">
        <v>41</v>
      </c>
      <c r="O669" s="92"/>
      <c r="P669" s="230">
        <f>O669*H669</f>
        <v>0</v>
      </c>
      <c r="Q669" s="230">
        <v>0</v>
      </c>
      <c r="R669" s="230">
        <f>Q669*H669</f>
        <v>0</v>
      </c>
      <c r="S669" s="230">
        <v>0</v>
      </c>
      <c r="T669" s="231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2" t="s">
        <v>277</v>
      </c>
      <c r="AT669" s="232" t="s">
        <v>146</v>
      </c>
      <c r="AU669" s="232" t="s">
        <v>85</v>
      </c>
      <c r="AY669" s="18" t="s">
        <v>144</v>
      </c>
      <c r="BE669" s="233">
        <f>IF(N669="základní",J669,0)</f>
        <v>0</v>
      </c>
      <c r="BF669" s="233">
        <f>IF(N669="snížená",J669,0)</f>
        <v>0</v>
      </c>
      <c r="BG669" s="233">
        <f>IF(N669="zákl. přenesená",J669,0)</f>
        <v>0</v>
      </c>
      <c r="BH669" s="233">
        <f>IF(N669="sníž. přenesená",J669,0)</f>
        <v>0</v>
      </c>
      <c r="BI669" s="233">
        <f>IF(N669="nulová",J669,0)</f>
        <v>0</v>
      </c>
      <c r="BJ669" s="18" t="s">
        <v>83</v>
      </c>
      <c r="BK669" s="233">
        <f>ROUND(I669*H669,2)</f>
        <v>0</v>
      </c>
      <c r="BL669" s="18" t="s">
        <v>277</v>
      </c>
      <c r="BM669" s="232" t="s">
        <v>724</v>
      </c>
    </row>
    <row r="670" spans="1:51" s="13" customFormat="1" ht="12">
      <c r="A670" s="13"/>
      <c r="B670" s="234"/>
      <c r="C670" s="235"/>
      <c r="D670" s="236" t="s">
        <v>152</v>
      </c>
      <c r="E670" s="237" t="s">
        <v>1</v>
      </c>
      <c r="F670" s="238" t="s">
        <v>725</v>
      </c>
      <c r="G670" s="235"/>
      <c r="H670" s="239">
        <v>20.88</v>
      </c>
      <c r="I670" s="240"/>
      <c r="J670" s="235"/>
      <c r="K670" s="235"/>
      <c r="L670" s="241"/>
      <c r="M670" s="242"/>
      <c r="N670" s="243"/>
      <c r="O670" s="243"/>
      <c r="P670" s="243"/>
      <c r="Q670" s="243"/>
      <c r="R670" s="243"/>
      <c r="S670" s="243"/>
      <c r="T670" s="24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5" t="s">
        <v>152</v>
      </c>
      <c r="AU670" s="245" t="s">
        <v>85</v>
      </c>
      <c r="AV670" s="13" t="s">
        <v>85</v>
      </c>
      <c r="AW670" s="13" t="s">
        <v>32</v>
      </c>
      <c r="AX670" s="13" t="s">
        <v>83</v>
      </c>
      <c r="AY670" s="245" t="s">
        <v>144</v>
      </c>
    </row>
    <row r="671" spans="1:65" s="2" customFormat="1" ht="16.5" customHeight="1">
      <c r="A671" s="39"/>
      <c r="B671" s="40"/>
      <c r="C671" s="278" t="s">
        <v>726</v>
      </c>
      <c r="D671" s="278" t="s">
        <v>272</v>
      </c>
      <c r="E671" s="279" t="s">
        <v>717</v>
      </c>
      <c r="F671" s="280" t="s">
        <v>718</v>
      </c>
      <c r="G671" s="281" t="s">
        <v>183</v>
      </c>
      <c r="H671" s="282">
        <v>0.007</v>
      </c>
      <c r="I671" s="283"/>
      <c r="J671" s="284">
        <f>ROUND(I671*H671,2)</f>
        <v>0</v>
      </c>
      <c r="K671" s="285"/>
      <c r="L671" s="286"/>
      <c r="M671" s="287" t="s">
        <v>1</v>
      </c>
      <c r="N671" s="288" t="s">
        <v>41</v>
      </c>
      <c r="O671" s="92"/>
      <c r="P671" s="230">
        <f>O671*H671</f>
        <v>0</v>
      </c>
      <c r="Q671" s="230">
        <v>1</v>
      </c>
      <c r="R671" s="230">
        <f>Q671*H671</f>
        <v>0.007</v>
      </c>
      <c r="S671" s="230">
        <v>0</v>
      </c>
      <c r="T671" s="231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2" t="s">
        <v>435</v>
      </c>
      <c r="AT671" s="232" t="s">
        <v>272</v>
      </c>
      <c r="AU671" s="232" t="s">
        <v>85</v>
      </c>
      <c r="AY671" s="18" t="s">
        <v>144</v>
      </c>
      <c r="BE671" s="233">
        <f>IF(N671="základní",J671,0)</f>
        <v>0</v>
      </c>
      <c r="BF671" s="233">
        <f>IF(N671="snížená",J671,0)</f>
        <v>0</v>
      </c>
      <c r="BG671" s="233">
        <f>IF(N671="zákl. přenesená",J671,0)</f>
        <v>0</v>
      </c>
      <c r="BH671" s="233">
        <f>IF(N671="sníž. přenesená",J671,0)</f>
        <v>0</v>
      </c>
      <c r="BI671" s="233">
        <f>IF(N671="nulová",J671,0)</f>
        <v>0</v>
      </c>
      <c r="BJ671" s="18" t="s">
        <v>83</v>
      </c>
      <c r="BK671" s="233">
        <f>ROUND(I671*H671,2)</f>
        <v>0</v>
      </c>
      <c r="BL671" s="18" t="s">
        <v>277</v>
      </c>
      <c r="BM671" s="232" t="s">
        <v>727</v>
      </c>
    </row>
    <row r="672" spans="1:51" s="13" customFormat="1" ht="12">
      <c r="A672" s="13"/>
      <c r="B672" s="234"/>
      <c r="C672" s="235"/>
      <c r="D672" s="236" t="s">
        <v>152</v>
      </c>
      <c r="E672" s="235"/>
      <c r="F672" s="238" t="s">
        <v>728</v>
      </c>
      <c r="G672" s="235"/>
      <c r="H672" s="239">
        <v>0.007</v>
      </c>
      <c r="I672" s="240"/>
      <c r="J672" s="235"/>
      <c r="K672" s="235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152</v>
      </c>
      <c r="AU672" s="245" t="s">
        <v>85</v>
      </c>
      <c r="AV672" s="13" t="s">
        <v>85</v>
      </c>
      <c r="AW672" s="13" t="s">
        <v>4</v>
      </c>
      <c r="AX672" s="13" t="s">
        <v>83</v>
      </c>
      <c r="AY672" s="245" t="s">
        <v>144</v>
      </c>
    </row>
    <row r="673" spans="1:65" s="2" customFormat="1" ht="21.75" customHeight="1">
      <c r="A673" s="39"/>
      <c r="B673" s="40"/>
      <c r="C673" s="220" t="s">
        <v>729</v>
      </c>
      <c r="D673" s="220" t="s">
        <v>146</v>
      </c>
      <c r="E673" s="221" t="s">
        <v>730</v>
      </c>
      <c r="F673" s="222" t="s">
        <v>731</v>
      </c>
      <c r="G673" s="223" t="s">
        <v>177</v>
      </c>
      <c r="H673" s="224">
        <v>9.18</v>
      </c>
      <c r="I673" s="225"/>
      <c r="J673" s="226">
        <f>ROUND(I673*H673,2)</f>
        <v>0</v>
      </c>
      <c r="K673" s="227"/>
      <c r="L673" s="45"/>
      <c r="M673" s="228" t="s">
        <v>1</v>
      </c>
      <c r="N673" s="229" t="s">
        <v>41</v>
      </c>
      <c r="O673" s="92"/>
      <c r="P673" s="230">
        <f>O673*H673</f>
        <v>0</v>
      </c>
      <c r="Q673" s="230">
        <v>0.0004</v>
      </c>
      <c r="R673" s="230">
        <f>Q673*H673</f>
        <v>0.003672</v>
      </c>
      <c r="S673" s="230">
        <v>0</v>
      </c>
      <c r="T673" s="231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2" t="s">
        <v>277</v>
      </c>
      <c r="AT673" s="232" t="s">
        <v>146</v>
      </c>
      <c r="AU673" s="232" t="s">
        <v>85</v>
      </c>
      <c r="AY673" s="18" t="s">
        <v>144</v>
      </c>
      <c r="BE673" s="233">
        <f>IF(N673="základní",J673,0)</f>
        <v>0</v>
      </c>
      <c r="BF673" s="233">
        <f>IF(N673="snížená",J673,0)</f>
        <v>0</v>
      </c>
      <c r="BG673" s="233">
        <f>IF(N673="zákl. přenesená",J673,0)</f>
        <v>0</v>
      </c>
      <c r="BH673" s="233">
        <f>IF(N673="sníž. přenesená",J673,0)</f>
        <v>0</v>
      </c>
      <c r="BI673" s="233">
        <f>IF(N673="nulová",J673,0)</f>
        <v>0</v>
      </c>
      <c r="BJ673" s="18" t="s">
        <v>83</v>
      </c>
      <c r="BK673" s="233">
        <f>ROUND(I673*H673,2)</f>
        <v>0</v>
      </c>
      <c r="BL673" s="18" t="s">
        <v>277</v>
      </c>
      <c r="BM673" s="232" t="s">
        <v>732</v>
      </c>
    </row>
    <row r="674" spans="1:51" s="13" customFormat="1" ht="12">
      <c r="A674" s="13"/>
      <c r="B674" s="234"/>
      <c r="C674" s="235"/>
      <c r="D674" s="236" t="s">
        <v>152</v>
      </c>
      <c r="E674" s="237" t="s">
        <v>1</v>
      </c>
      <c r="F674" s="238" t="s">
        <v>733</v>
      </c>
      <c r="G674" s="235"/>
      <c r="H674" s="239">
        <v>9.18</v>
      </c>
      <c r="I674" s="240"/>
      <c r="J674" s="235"/>
      <c r="K674" s="235"/>
      <c r="L674" s="241"/>
      <c r="M674" s="242"/>
      <c r="N674" s="243"/>
      <c r="O674" s="243"/>
      <c r="P674" s="243"/>
      <c r="Q674" s="243"/>
      <c r="R674" s="243"/>
      <c r="S674" s="243"/>
      <c r="T674" s="24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5" t="s">
        <v>152</v>
      </c>
      <c r="AU674" s="245" t="s">
        <v>85</v>
      </c>
      <c r="AV674" s="13" t="s">
        <v>85</v>
      </c>
      <c r="AW674" s="13" t="s">
        <v>32</v>
      </c>
      <c r="AX674" s="13" t="s">
        <v>83</v>
      </c>
      <c r="AY674" s="245" t="s">
        <v>144</v>
      </c>
    </row>
    <row r="675" spans="1:65" s="2" customFormat="1" ht="33" customHeight="1">
      <c r="A675" s="39"/>
      <c r="B675" s="40"/>
      <c r="C675" s="278" t="s">
        <v>734</v>
      </c>
      <c r="D675" s="278" t="s">
        <v>272</v>
      </c>
      <c r="E675" s="279" t="s">
        <v>735</v>
      </c>
      <c r="F675" s="280" t="s">
        <v>736</v>
      </c>
      <c r="G675" s="281" t="s">
        <v>177</v>
      </c>
      <c r="H675" s="282">
        <v>10.699</v>
      </c>
      <c r="I675" s="283"/>
      <c r="J675" s="284">
        <f>ROUND(I675*H675,2)</f>
        <v>0</v>
      </c>
      <c r="K675" s="285"/>
      <c r="L675" s="286"/>
      <c r="M675" s="287" t="s">
        <v>1</v>
      </c>
      <c r="N675" s="288" t="s">
        <v>41</v>
      </c>
      <c r="O675" s="92"/>
      <c r="P675" s="230">
        <f>O675*H675</f>
        <v>0</v>
      </c>
      <c r="Q675" s="230">
        <v>0.0048</v>
      </c>
      <c r="R675" s="230">
        <f>Q675*H675</f>
        <v>0.0513552</v>
      </c>
      <c r="S675" s="230">
        <v>0</v>
      </c>
      <c r="T675" s="231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2" t="s">
        <v>435</v>
      </c>
      <c r="AT675" s="232" t="s">
        <v>272</v>
      </c>
      <c r="AU675" s="232" t="s">
        <v>85</v>
      </c>
      <c r="AY675" s="18" t="s">
        <v>144</v>
      </c>
      <c r="BE675" s="233">
        <f>IF(N675="základní",J675,0)</f>
        <v>0</v>
      </c>
      <c r="BF675" s="233">
        <f>IF(N675="snížená",J675,0)</f>
        <v>0</v>
      </c>
      <c r="BG675" s="233">
        <f>IF(N675="zákl. přenesená",J675,0)</f>
        <v>0</v>
      </c>
      <c r="BH675" s="233">
        <f>IF(N675="sníž. přenesená",J675,0)</f>
        <v>0</v>
      </c>
      <c r="BI675" s="233">
        <f>IF(N675="nulová",J675,0)</f>
        <v>0</v>
      </c>
      <c r="BJ675" s="18" t="s">
        <v>83</v>
      </c>
      <c r="BK675" s="233">
        <f>ROUND(I675*H675,2)</f>
        <v>0</v>
      </c>
      <c r="BL675" s="18" t="s">
        <v>277</v>
      </c>
      <c r="BM675" s="232" t="s">
        <v>737</v>
      </c>
    </row>
    <row r="676" spans="1:51" s="13" customFormat="1" ht="12">
      <c r="A676" s="13"/>
      <c r="B676" s="234"/>
      <c r="C676" s="235"/>
      <c r="D676" s="236" t="s">
        <v>152</v>
      </c>
      <c r="E676" s="235"/>
      <c r="F676" s="238" t="s">
        <v>738</v>
      </c>
      <c r="G676" s="235"/>
      <c r="H676" s="239">
        <v>10.699</v>
      </c>
      <c r="I676" s="240"/>
      <c r="J676" s="235"/>
      <c r="K676" s="235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152</v>
      </c>
      <c r="AU676" s="245" t="s">
        <v>85</v>
      </c>
      <c r="AV676" s="13" t="s">
        <v>85</v>
      </c>
      <c r="AW676" s="13" t="s">
        <v>4</v>
      </c>
      <c r="AX676" s="13" t="s">
        <v>83</v>
      </c>
      <c r="AY676" s="245" t="s">
        <v>144</v>
      </c>
    </row>
    <row r="677" spans="1:65" s="2" customFormat="1" ht="21.75" customHeight="1">
      <c r="A677" s="39"/>
      <c r="B677" s="40"/>
      <c r="C677" s="220" t="s">
        <v>739</v>
      </c>
      <c r="D677" s="220" t="s">
        <v>146</v>
      </c>
      <c r="E677" s="221" t="s">
        <v>740</v>
      </c>
      <c r="F677" s="222" t="s">
        <v>741</v>
      </c>
      <c r="G677" s="223" t="s">
        <v>177</v>
      </c>
      <c r="H677" s="224">
        <v>20.88</v>
      </c>
      <c r="I677" s="225"/>
      <c r="J677" s="226">
        <f>ROUND(I677*H677,2)</f>
        <v>0</v>
      </c>
      <c r="K677" s="227"/>
      <c r="L677" s="45"/>
      <c r="M677" s="228" t="s">
        <v>1</v>
      </c>
      <c r="N677" s="229" t="s">
        <v>41</v>
      </c>
      <c r="O677" s="92"/>
      <c r="P677" s="230">
        <f>O677*H677</f>
        <v>0</v>
      </c>
      <c r="Q677" s="230">
        <v>0.0004</v>
      </c>
      <c r="R677" s="230">
        <f>Q677*H677</f>
        <v>0.008352</v>
      </c>
      <c r="S677" s="230">
        <v>0</v>
      </c>
      <c r="T677" s="231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2" t="s">
        <v>277</v>
      </c>
      <c r="AT677" s="232" t="s">
        <v>146</v>
      </c>
      <c r="AU677" s="232" t="s">
        <v>85</v>
      </c>
      <c r="AY677" s="18" t="s">
        <v>144</v>
      </c>
      <c r="BE677" s="233">
        <f>IF(N677="základní",J677,0)</f>
        <v>0</v>
      </c>
      <c r="BF677" s="233">
        <f>IF(N677="snížená",J677,0)</f>
        <v>0</v>
      </c>
      <c r="BG677" s="233">
        <f>IF(N677="zákl. přenesená",J677,0)</f>
        <v>0</v>
      </c>
      <c r="BH677" s="233">
        <f>IF(N677="sníž. přenesená",J677,0)</f>
        <v>0</v>
      </c>
      <c r="BI677" s="233">
        <f>IF(N677="nulová",J677,0)</f>
        <v>0</v>
      </c>
      <c r="BJ677" s="18" t="s">
        <v>83</v>
      </c>
      <c r="BK677" s="233">
        <f>ROUND(I677*H677,2)</f>
        <v>0</v>
      </c>
      <c r="BL677" s="18" t="s">
        <v>277</v>
      </c>
      <c r="BM677" s="232" t="s">
        <v>742</v>
      </c>
    </row>
    <row r="678" spans="1:51" s="13" customFormat="1" ht="12">
      <c r="A678" s="13"/>
      <c r="B678" s="234"/>
      <c r="C678" s="235"/>
      <c r="D678" s="236" t="s">
        <v>152</v>
      </c>
      <c r="E678" s="237" t="s">
        <v>1</v>
      </c>
      <c r="F678" s="238" t="s">
        <v>743</v>
      </c>
      <c r="G678" s="235"/>
      <c r="H678" s="239">
        <v>20.88</v>
      </c>
      <c r="I678" s="240"/>
      <c r="J678" s="235"/>
      <c r="K678" s="235"/>
      <c r="L678" s="241"/>
      <c r="M678" s="242"/>
      <c r="N678" s="243"/>
      <c r="O678" s="243"/>
      <c r="P678" s="243"/>
      <c r="Q678" s="243"/>
      <c r="R678" s="243"/>
      <c r="S678" s="243"/>
      <c r="T678" s="24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5" t="s">
        <v>152</v>
      </c>
      <c r="AU678" s="245" t="s">
        <v>85</v>
      </c>
      <c r="AV678" s="13" t="s">
        <v>85</v>
      </c>
      <c r="AW678" s="13" t="s">
        <v>32</v>
      </c>
      <c r="AX678" s="13" t="s">
        <v>83</v>
      </c>
      <c r="AY678" s="245" t="s">
        <v>144</v>
      </c>
    </row>
    <row r="679" spans="1:65" s="2" customFormat="1" ht="33" customHeight="1">
      <c r="A679" s="39"/>
      <c r="B679" s="40"/>
      <c r="C679" s="278" t="s">
        <v>744</v>
      </c>
      <c r="D679" s="278" t="s">
        <v>272</v>
      </c>
      <c r="E679" s="279" t="s">
        <v>735</v>
      </c>
      <c r="F679" s="280" t="s">
        <v>736</v>
      </c>
      <c r="G679" s="281" t="s">
        <v>177</v>
      </c>
      <c r="H679" s="282">
        <v>25.494</v>
      </c>
      <c r="I679" s="283"/>
      <c r="J679" s="284">
        <f>ROUND(I679*H679,2)</f>
        <v>0</v>
      </c>
      <c r="K679" s="285"/>
      <c r="L679" s="286"/>
      <c r="M679" s="287" t="s">
        <v>1</v>
      </c>
      <c r="N679" s="288" t="s">
        <v>41</v>
      </c>
      <c r="O679" s="92"/>
      <c r="P679" s="230">
        <f>O679*H679</f>
        <v>0</v>
      </c>
      <c r="Q679" s="230">
        <v>0.0048</v>
      </c>
      <c r="R679" s="230">
        <f>Q679*H679</f>
        <v>0.12237119999999999</v>
      </c>
      <c r="S679" s="230">
        <v>0</v>
      </c>
      <c r="T679" s="231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32" t="s">
        <v>435</v>
      </c>
      <c r="AT679" s="232" t="s">
        <v>272</v>
      </c>
      <c r="AU679" s="232" t="s">
        <v>85</v>
      </c>
      <c r="AY679" s="18" t="s">
        <v>144</v>
      </c>
      <c r="BE679" s="233">
        <f>IF(N679="základní",J679,0)</f>
        <v>0</v>
      </c>
      <c r="BF679" s="233">
        <f>IF(N679="snížená",J679,0)</f>
        <v>0</v>
      </c>
      <c r="BG679" s="233">
        <f>IF(N679="zákl. přenesená",J679,0)</f>
        <v>0</v>
      </c>
      <c r="BH679" s="233">
        <f>IF(N679="sníž. přenesená",J679,0)</f>
        <v>0</v>
      </c>
      <c r="BI679" s="233">
        <f>IF(N679="nulová",J679,0)</f>
        <v>0</v>
      </c>
      <c r="BJ679" s="18" t="s">
        <v>83</v>
      </c>
      <c r="BK679" s="233">
        <f>ROUND(I679*H679,2)</f>
        <v>0</v>
      </c>
      <c r="BL679" s="18" t="s">
        <v>277</v>
      </c>
      <c r="BM679" s="232" t="s">
        <v>745</v>
      </c>
    </row>
    <row r="680" spans="1:51" s="13" customFormat="1" ht="12">
      <c r="A680" s="13"/>
      <c r="B680" s="234"/>
      <c r="C680" s="235"/>
      <c r="D680" s="236" t="s">
        <v>152</v>
      </c>
      <c r="E680" s="235"/>
      <c r="F680" s="238" t="s">
        <v>746</v>
      </c>
      <c r="G680" s="235"/>
      <c r="H680" s="239">
        <v>25.494</v>
      </c>
      <c r="I680" s="240"/>
      <c r="J680" s="235"/>
      <c r="K680" s="235"/>
      <c r="L680" s="241"/>
      <c r="M680" s="242"/>
      <c r="N680" s="243"/>
      <c r="O680" s="243"/>
      <c r="P680" s="243"/>
      <c r="Q680" s="243"/>
      <c r="R680" s="243"/>
      <c r="S680" s="243"/>
      <c r="T680" s="24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5" t="s">
        <v>152</v>
      </c>
      <c r="AU680" s="245" t="s">
        <v>85</v>
      </c>
      <c r="AV680" s="13" t="s">
        <v>85</v>
      </c>
      <c r="AW680" s="13" t="s">
        <v>4</v>
      </c>
      <c r="AX680" s="13" t="s">
        <v>83</v>
      </c>
      <c r="AY680" s="245" t="s">
        <v>144</v>
      </c>
    </row>
    <row r="681" spans="1:63" s="12" customFormat="1" ht="22.8" customHeight="1">
      <c r="A681" s="12"/>
      <c r="B681" s="204"/>
      <c r="C681" s="205"/>
      <c r="D681" s="206" t="s">
        <v>75</v>
      </c>
      <c r="E681" s="218" t="s">
        <v>747</v>
      </c>
      <c r="F681" s="218" t="s">
        <v>748</v>
      </c>
      <c r="G681" s="205"/>
      <c r="H681" s="205"/>
      <c r="I681" s="208"/>
      <c r="J681" s="219">
        <f>BK681</f>
        <v>0</v>
      </c>
      <c r="K681" s="205"/>
      <c r="L681" s="210"/>
      <c r="M681" s="211"/>
      <c r="N681" s="212"/>
      <c r="O681" s="212"/>
      <c r="P681" s="213">
        <f>SUM(P682:P683)</f>
        <v>0</v>
      </c>
      <c r="Q681" s="212"/>
      <c r="R681" s="213">
        <f>SUM(R682:R683)</f>
        <v>0.0077</v>
      </c>
      <c r="S681" s="212"/>
      <c r="T681" s="214">
        <f>SUM(T682:T683)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15" t="s">
        <v>85</v>
      </c>
      <c r="AT681" s="216" t="s">
        <v>75</v>
      </c>
      <c r="AU681" s="216" t="s">
        <v>83</v>
      </c>
      <c r="AY681" s="215" t="s">
        <v>144</v>
      </c>
      <c r="BK681" s="217">
        <f>SUM(BK682:BK683)</f>
        <v>0</v>
      </c>
    </row>
    <row r="682" spans="1:65" s="2" customFormat="1" ht="33" customHeight="1">
      <c r="A682" s="39"/>
      <c r="B682" s="40"/>
      <c r="C682" s="220" t="s">
        <v>749</v>
      </c>
      <c r="D682" s="220" t="s">
        <v>146</v>
      </c>
      <c r="E682" s="221" t="s">
        <v>750</v>
      </c>
      <c r="F682" s="222" t="s">
        <v>751</v>
      </c>
      <c r="G682" s="223" t="s">
        <v>531</v>
      </c>
      <c r="H682" s="224">
        <v>7</v>
      </c>
      <c r="I682" s="225"/>
      <c r="J682" s="226">
        <f>ROUND(I682*H682,2)</f>
        <v>0</v>
      </c>
      <c r="K682" s="227"/>
      <c r="L682" s="45"/>
      <c r="M682" s="228" t="s">
        <v>1</v>
      </c>
      <c r="N682" s="229" t="s">
        <v>41</v>
      </c>
      <c r="O682" s="92"/>
      <c r="P682" s="230">
        <f>O682*H682</f>
        <v>0</v>
      </c>
      <c r="Q682" s="230">
        <v>0.0011</v>
      </c>
      <c r="R682" s="230">
        <f>Q682*H682</f>
        <v>0.0077</v>
      </c>
      <c r="S682" s="230">
        <v>0</v>
      </c>
      <c r="T682" s="231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2" t="s">
        <v>277</v>
      </c>
      <c r="AT682" s="232" t="s">
        <v>146</v>
      </c>
      <c r="AU682" s="232" t="s">
        <v>85</v>
      </c>
      <c r="AY682" s="18" t="s">
        <v>144</v>
      </c>
      <c r="BE682" s="233">
        <f>IF(N682="základní",J682,0)</f>
        <v>0</v>
      </c>
      <c r="BF682" s="233">
        <f>IF(N682="snížená",J682,0)</f>
        <v>0</v>
      </c>
      <c r="BG682" s="233">
        <f>IF(N682="zákl. přenesená",J682,0)</f>
        <v>0</v>
      </c>
      <c r="BH682" s="233">
        <f>IF(N682="sníž. přenesená",J682,0)</f>
        <v>0</v>
      </c>
      <c r="BI682" s="233">
        <f>IF(N682="nulová",J682,0)</f>
        <v>0</v>
      </c>
      <c r="BJ682" s="18" t="s">
        <v>83</v>
      </c>
      <c r="BK682" s="233">
        <f>ROUND(I682*H682,2)</f>
        <v>0</v>
      </c>
      <c r="BL682" s="18" t="s">
        <v>277</v>
      </c>
      <c r="BM682" s="232" t="s">
        <v>752</v>
      </c>
    </row>
    <row r="683" spans="1:65" s="2" customFormat="1" ht="21.75" customHeight="1">
      <c r="A683" s="39"/>
      <c r="B683" s="40"/>
      <c r="C683" s="220" t="s">
        <v>753</v>
      </c>
      <c r="D683" s="220" t="s">
        <v>146</v>
      </c>
      <c r="E683" s="221" t="s">
        <v>754</v>
      </c>
      <c r="F683" s="222" t="s">
        <v>755</v>
      </c>
      <c r="G683" s="223" t="s">
        <v>183</v>
      </c>
      <c r="H683" s="224">
        <v>0.008</v>
      </c>
      <c r="I683" s="225"/>
      <c r="J683" s="226">
        <f>ROUND(I683*H683,2)</f>
        <v>0</v>
      </c>
      <c r="K683" s="227"/>
      <c r="L683" s="45"/>
      <c r="M683" s="228" t="s">
        <v>1</v>
      </c>
      <c r="N683" s="229" t="s">
        <v>41</v>
      </c>
      <c r="O683" s="92"/>
      <c r="P683" s="230">
        <f>O683*H683</f>
        <v>0</v>
      </c>
      <c r="Q683" s="230">
        <v>0</v>
      </c>
      <c r="R683" s="230">
        <f>Q683*H683</f>
        <v>0</v>
      </c>
      <c r="S683" s="230">
        <v>0</v>
      </c>
      <c r="T683" s="231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32" t="s">
        <v>277</v>
      </c>
      <c r="AT683" s="232" t="s">
        <v>146</v>
      </c>
      <c r="AU683" s="232" t="s">
        <v>85</v>
      </c>
      <c r="AY683" s="18" t="s">
        <v>144</v>
      </c>
      <c r="BE683" s="233">
        <f>IF(N683="základní",J683,0)</f>
        <v>0</v>
      </c>
      <c r="BF683" s="233">
        <f>IF(N683="snížená",J683,0)</f>
        <v>0</v>
      </c>
      <c r="BG683" s="233">
        <f>IF(N683="zákl. přenesená",J683,0)</f>
        <v>0</v>
      </c>
      <c r="BH683" s="233">
        <f>IF(N683="sníž. přenesená",J683,0)</f>
        <v>0</v>
      </c>
      <c r="BI683" s="233">
        <f>IF(N683="nulová",J683,0)</f>
        <v>0</v>
      </c>
      <c r="BJ683" s="18" t="s">
        <v>83</v>
      </c>
      <c r="BK683" s="233">
        <f>ROUND(I683*H683,2)</f>
        <v>0</v>
      </c>
      <c r="BL683" s="18" t="s">
        <v>277</v>
      </c>
      <c r="BM683" s="232" t="s">
        <v>756</v>
      </c>
    </row>
    <row r="684" spans="1:63" s="12" customFormat="1" ht="22.8" customHeight="1">
      <c r="A684" s="12"/>
      <c r="B684" s="204"/>
      <c r="C684" s="205"/>
      <c r="D684" s="206" t="s">
        <v>75</v>
      </c>
      <c r="E684" s="218" t="s">
        <v>757</v>
      </c>
      <c r="F684" s="218" t="s">
        <v>758</v>
      </c>
      <c r="G684" s="205"/>
      <c r="H684" s="205"/>
      <c r="I684" s="208"/>
      <c r="J684" s="219">
        <f>BK684</f>
        <v>0</v>
      </c>
      <c r="K684" s="205"/>
      <c r="L684" s="210"/>
      <c r="M684" s="211"/>
      <c r="N684" s="212"/>
      <c r="O684" s="212"/>
      <c r="P684" s="213">
        <f>SUM(P685:P688)</f>
        <v>0</v>
      </c>
      <c r="Q684" s="212"/>
      <c r="R684" s="213">
        <f>SUM(R685:R688)</f>
        <v>1.8452178</v>
      </c>
      <c r="S684" s="212"/>
      <c r="T684" s="214">
        <f>SUM(T685:T688)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15" t="s">
        <v>85</v>
      </c>
      <c r="AT684" s="216" t="s">
        <v>75</v>
      </c>
      <c r="AU684" s="216" t="s">
        <v>83</v>
      </c>
      <c r="AY684" s="215" t="s">
        <v>144</v>
      </c>
      <c r="BK684" s="217">
        <f>SUM(BK685:BK688)</f>
        <v>0</v>
      </c>
    </row>
    <row r="685" spans="1:65" s="2" customFormat="1" ht="21.75" customHeight="1">
      <c r="A685" s="39"/>
      <c r="B685" s="40"/>
      <c r="C685" s="220" t="s">
        <v>759</v>
      </c>
      <c r="D685" s="220" t="s">
        <v>146</v>
      </c>
      <c r="E685" s="221" t="s">
        <v>760</v>
      </c>
      <c r="F685" s="222" t="s">
        <v>761</v>
      </c>
      <c r="G685" s="223" t="s">
        <v>177</v>
      </c>
      <c r="H685" s="224">
        <v>235.66</v>
      </c>
      <c r="I685" s="225"/>
      <c r="J685" s="226">
        <f>ROUND(I685*H685,2)</f>
        <v>0</v>
      </c>
      <c r="K685" s="227"/>
      <c r="L685" s="45"/>
      <c r="M685" s="228" t="s">
        <v>1</v>
      </c>
      <c r="N685" s="229" t="s">
        <v>41</v>
      </c>
      <c r="O685" s="92"/>
      <c r="P685" s="230">
        <f>O685*H685</f>
        <v>0</v>
      </c>
      <c r="Q685" s="230">
        <v>0.00783</v>
      </c>
      <c r="R685" s="230">
        <f>Q685*H685</f>
        <v>1.8452178</v>
      </c>
      <c r="S685" s="230">
        <v>0</v>
      </c>
      <c r="T685" s="231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2" t="s">
        <v>277</v>
      </c>
      <c r="AT685" s="232" t="s">
        <v>146</v>
      </c>
      <c r="AU685" s="232" t="s">
        <v>85</v>
      </c>
      <c r="AY685" s="18" t="s">
        <v>144</v>
      </c>
      <c r="BE685" s="233">
        <f>IF(N685="základní",J685,0)</f>
        <v>0</v>
      </c>
      <c r="BF685" s="233">
        <f>IF(N685="snížená",J685,0)</f>
        <v>0</v>
      </c>
      <c r="BG685" s="233">
        <f>IF(N685="zákl. přenesená",J685,0)</f>
        <v>0</v>
      </c>
      <c r="BH685" s="233">
        <f>IF(N685="sníž. přenesená",J685,0)</f>
        <v>0</v>
      </c>
      <c r="BI685" s="233">
        <f>IF(N685="nulová",J685,0)</f>
        <v>0</v>
      </c>
      <c r="BJ685" s="18" t="s">
        <v>83</v>
      </c>
      <c r="BK685" s="233">
        <f>ROUND(I685*H685,2)</f>
        <v>0</v>
      </c>
      <c r="BL685" s="18" t="s">
        <v>277</v>
      </c>
      <c r="BM685" s="232" t="s">
        <v>762</v>
      </c>
    </row>
    <row r="686" spans="1:51" s="15" customFormat="1" ht="12">
      <c r="A686" s="15"/>
      <c r="B686" s="257"/>
      <c r="C686" s="258"/>
      <c r="D686" s="236" t="s">
        <v>152</v>
      </c>
      <c r="E686" s="259" t="s">
        <v>1</v>
      </c>
      <c r="F686" s="260" t="s">
        <v>763</v>
      </c>
      <c r="G686" s="258"/>
      <c r="H686" s="259" t="s">
        <v>1</v>
      </c>
      <c r="I686" s="261"/>
      <c r="J686" s="258"/>
      <c r="K686" s="258"/>
      <c r="L686" s="262"/>
      <c r="M686" s="263"/>
      <c r="N686" s="264"/>
      <c r="O686" s="264"/>
      <c r="P686" s="264"/>
      <c r="Q686" s="264"/>
      <c r="R686" s="264"/>
      <c r="S686" s="264"/>
      <c r="T686" s="26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6" t="s">
        <v>152</v>
      </c>
      <c r="AU686" s="266" t="s">
        <v>85</v>
      </c>
      <c r="AV686" s="15" t="s">
        <v>83</v>
      </c>
      <c r="AW686" s="15" t="s">
        <v>32</v>
      </c>
      <c r="AX686" s="15" t="s">
        <v>76</v>
      </c>
      <c r="AY686" s="266" t="s">
        <v>144</v>
      </c>
    </row>
    <row r="687" spans="1:51" s="13" customFormat="1" ht="12">
      <c r="A687" s="13"/>
      <c r="B687" s="234"/>
      <c r="C687" s="235"/>
      <c r="D687" s="236" t="s">
        <v>152</v>
      </c>
      <c r="E687" s="237" t="s">
        <v>1</v>
      </c>
      <c r="F687" s="238" t="s">
        <v>764</v>
      </c>
      <c r="G687" s="235"/>
      <c r="H687" s="239">
        <v>235.66</v>
      </c>
      <c r="I687" s="240"/>
      <c r="J687" s="235"/>
      <c r="K687" s="235"/>
      <c r="L687" s="241"/>
      <c r="M687" s="242"/>
      <c r="N687" s="243"/>
      <c r="O687" s="243"/>
      <c r="P687" s="243"/>
      <c r="Q687" s="243"/>
      <c r="R687" s="243"/>
      <c r="S687" s="243"/>
      <c r="T687" s="24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5" t="s">
        <v>152</v>
      </c>
      <c r="AU687" s="245" t="s">
        <v>85</v>
      </c>
      <c r="AV687" s="13" t="s">
        <v>85</v>
      </c>
      <c r="AW687" s="13" t="s">
        <v>32</v>
      </c>
      <c r="AX687" s="13" t="s">
        <v>83</v>
      </c>
      <c r="AY687" s="245" t="s">
        <v>144</v>
      </c>
    </row>
    <row r="688" spans="1:65" s="2" customFormat="1" ht="21.75" customHeight="1">
      <c r="A688" s="39"/>
      <c r="B688" s="40"/>
      <c r="C688" s="220" t="s">
        <v>765</v>
      </c>
      <c r="D688" s="220" t="s">
        <v>146</v>
      </c>
      <c r="E688" s="221" t="s">
        <v>766</v>
      </c>
      <c r="F688" s="222" t="s">
        <v>767</v>
      </c>
      <c r="G688" s="223" t="s">
        <v>183</v>
      </c>
      <c r="H688" s="224">
        <v>1.845</v>
      </c>
      <c r="I688" s="225"/>
      <c r="J688" s="226">
        <f>ROUND(I688*H688,2)</f>
        <v>0</v>
      </c>
      <c r="K688" s="227"/>
      <c r="L688" s="45"/>
      <c r="M688" s="228" t="s">
        <v>1</v>
      </c>
      <c r="N688" s="229" t="s">
        <v>41</v>
      </c>
      <c r="O688" s="92"/>
      <c r="P688" s="230">
        <f>O688*H688</f>
        <v>0</v>
      </c>
      <c r="Q688" s="230">
        <v>0</v>
      </c>
      <c r="R688" s="230">
        <f>Q688*H688</f>
        <v>0</v>
      </c>
      <c r="S688" s="230">
        <v>0</v>
      </c>
      <c r="T688" s="231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2" t="s">
        <v>277</v>
      </c>
      <c r="AT688" s="232" t="s">
        <v>146</v>
      </c>
      <c r="AU688" s="232" t="s">
        <v>85</v>
      </c>
      <c r="AY688" s="18" t="s">
        <v>144</v>
      </c>
      <c r="BE688" s="233">
        <f>IF(N688="základní",J688,0)</f>
        <v>0</v>
      </c>
      <c r="BF688" s="233">
        <f>IF(N688="snížená",J688,0)</f>
        <v>0</v>
      </c>
      <c r="BG688" s="233">
        <f>IF(N688="zákl. přenesená",J688,0)</f>
        <v>0</v>
      </c>
      <c r="BH688" s="233">
        <f>IF(N688="sníž. přenesená",J688,0)</f>
        <v>0</v>
      </c>
      <c r="BI688" s="233">
        <f>IF(N688="nulová",J688,0)</f>
        <v>0</v>
      </c>
      <c r="BJ688" s="18" t="s">
        <v>83</v>
      </c>
      <c r="BK688" s="233">
        <f>ROUND(I688*H688,2)</f>
        <v>0</v>
      </c>
      <c r="BL688" s="18" t="s">
        <v>277</v>
      </c>
      <c r="BM688" s="232" t="s">
        <v>768</v>
      </c>
    </row>
    <row r="689" spans="1:63" s="12" customFormat="1" ht="22.8" customHeight="1">
      <c r="A689" s="12"/>
      <c r="B689" s="204"/>
      <c r="C689" s="205"/>
      <c r="D689" s="206" t="s">
        <v>75</v>
      </c>
      <c r="E689" s="218" t="s">
        <v>769</v>
      </c>
      <c r="F689" s="218" t="s">
        <v>770</v>
      </c>
      <c r="G689" s="205"/>
      <c r="H689" s="205"/>
      <c r="I689" s="208"/>
      <c r="J689" s="219">
        <f>BK689</f>
        <v>0</v>
      </c>
      <c r="K689" s="205"/>
      <c r="L689" s="210"/>
      <c r="M689" s="211"/>
      <c r="N689" s="212"/>
      <c r="O689" s="212"/>
      <c r="P689" s="213">
        <f>SUM(P690:P694)</f>
        <v>0</v>
      </c>
      <c r="Q689" s="212"/>
      <c r="R689" s="213">
        <f>SUM(R690:R694)</f>
        <v>0.12321000000000001</v>
      </c>
      <c r="S689" s="212"/>
      <c r="T689" s="214">
        <f>SUM(T690:T694)</f>
        <v>0.092685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15" t="s">
        <v>85</v>
      </c>
      <c r="AT689" s="216" t="s">
        <v>75</v>
      </c>
      <c r="AU689" s="216" t="s">
        <v>83</v>
      </c>
      <c r="AY689" s="215" t="s">
        <v>144</v>
      </c>
      <c r="BK689" s="217">
        <f>SUM(BK690:BK694)</f>
        <v>0</v>
      </c>
    </row>
    <row r="690" spans="1:65" s="2" customFormat="1" ht="16.5" customHeight="1">
      <c r="A690" s="39"/>
      <c r="B690" s="40"/>
      <c r="C690" s="220" t="s">
        <v>771</v>
      </c>
      <c r="D690" s="220" t="s">
        <v>146</v>
      </c>
      <c r="E690" s="221" t="s">
        <v>772</v>
      </c>
      <c r="F690" s="222" t="s">
        <v>773</v>
      </c>
      <c r="G690" s="223" t="s">
        <v>238</v>
      </c>
      <c r="H690" s="224">
        <v>55.5</v>
      </c>
      <c r="I690" s="225"/>
      <c r="J690" s="226">
        <f>ROUND(I690*H690,2)</f>
        <v>0</v>
      </c>
      <c r="K690" s="227"/>
      <c r="L690" s="45"/>
      <c r="M690" s="228" t="s">
        <v>1</v>
      </c>
      <c r="N690" s="229" t="s">
        <v>41</v>
      </c>
      <c r="O690" s="92"/>
      <c r="P690" s="230">
        <f>O690*H690</f>
        <v>0</v>
      </c>
      <c r="Q690" s="230">
        <v>0</v>
      </c>
      <c r="R690" s="230">
        <f>Q690*H690</f>
        <v>0</v>
      </c>
      <c r="S690" s="230">
        <v>0.00167</v>
      </c>
      <c r="T690" s="231">
        <f>S690*H690</f>
        <v>0.092685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2" t="s">
        <v>277</v>
      </c>
      <c r="AT690" s="232" t="s">
        <v>146</v>
      </c>
      <c r="AU690" s="232" t="s">
        <v>85</v>
      </c>
      <c r="AY690" s="18" t="s">
        <v>144</v>
      </c>
      <c r="BE690" s="233">
        <f>IF(N690="základní",J690,0)</f>
        <v>0</v>
      </c>
      <c r="BF690" s="233">
        <f>IF(N690="snížená",J690,0)</f>
        <v>0</v>
      </c>
      <c r="BG690" s="233">
        <f>IF(N690="zákl. přenesená",J690,0)</f>
        <v>0</v>
      </c>
      <c r="BH690" s="233">
        <f>IF(N690="sníž. přenesená",J690,0)</f>
        <v>0</v>
      </c>
      <c r="BI690" s="233">
        <f>IF(N690="nulová",J690,0)</f>
        <v>0</v>
      </c>
      <c r="BJ690" s="18" t="s">
        <v>83</v>
      </c>
      <c r="BK690" s="233">
        <f>ROUND(I690*H690,2)</f>
        <v>0</v>
      </c>
      <c r="BL690" s="18" t="s">
        <v>277</v>
      </c>
      <c r="BM690" s="232" t="s">
        <v>774</v>
      </c>
    </row>
    <row r="691" spans="1:51" s="13" customFormat="1" ht="12">
      <c r="A691" s="13"/>
      <c r="B691" s="234"/>
      <c r="C691" s="235"/>
      <c r="D691" s="236" t="s">
        <v>152</v>
      </c>
      <c r="E691" s="237" t="s">
        <v>1</v>
      </c>
      <c r="F691" s="238" t="s">
        <v>775</v>
      </c>
      <c r="G691" s="235"/>
      <c r="H691" s="239">
        <v>55.5</v>
      </c>
      <c r="I691" s="240"/>
      <c r="J691" s="235"/>
      <c r="K691" s="235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152</v>
      </c>
      <c r="AU691" s="245" t="s">
        <v>85</v>
      </c>
      <c r="AV691" s="13" t="s">
        <v>85</v>
      </c>
      <c r="AW691" s="13" t="s">
        <v>32</v>
      </c>
      <c r="AX691" s="13" t="s">
        <v>83</v>
      </c>
      <c r="AY691" s="245" t="s">
        <v>144</v>
      </c>
    </row>
    <row r="692" spans="1:65" s="2" customFormat="1" ht="21.75" customHeight="1">
      <c r="A692" s="39"/>
      <c r="B692" s="40"/>
      <c r="C692" s="220" t="s">
        <v>776</v>
      </c>
      <c r="D692" s="220" t="s">
        <v>146</v>
      </c>
      <c r="E692" s="221" t="s">
        <v>777</v>
      </c>
      <c r="F692" s="222" t="s">
        <v>778</v>
      </c>
      <c r="G692" s="223" t="s">
        <v>238</v>
      </c>
      <c r="H692" s="224">
        <v>55.5</v>
      </c>
      <c r="I692" s="225"/>
      <c r="J692" s="226">
        <f>ROUND(I692*H692,2)</f>
        <v>0</v>
      </c>
      <c r="K692" s="227"/>
      <c r="L692" s="45"/>
      <c r="M692" s="228" t="s">
        <v>1</v>
      </c>
      <c r="N692" s="229" t="s">
        <v>41</v>
      </c>
      <c r="O692" s="92"/>
      <c r="P692" s="230">
        <f>O692*H692</f>
        <v>0</v>
      </c>
      <c r="Q692" s="230">
        <v>0.00222</v>
      </c>
      <c r="R692" s="230">
        <f>Q692*H692</f>
        <v>0.12321000000000001</v>
      </c>
      <c r="S692" s="230">
        <v>0</v>
      </c>
      <c r="T692" s="231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2" t="s">
        <v>277</v>
      </c>
      <c r="AT692" s="232" t="s">
        <v>146</v>
      </c>
      <c r="AU692" s="232" t="s">
        <v>85</v>
      </c>
      <c r="AY692" s="18" t="s">
        <v>144</v>
      </c>
      <c r="BE692" s="233">
        <f>IF(N692="základní",J692,0)</f>
        <v>0</v>
      </c>
      <c r="BF692" s="233">
        <f>IF(N692="snížená",J692,0)</f>
        <v>0</v>
      </c>
      <c r="BG692" s="233">
        <f>IF(N692="zákl. přenesená",J692,0)</f>
        <v>0</v>
      </c>
      <c r="BH692" s="233">
        <f>IF(N692="sníž. přenesená",J692,0)</f>
        <v>0</v>
      </c>
      <c r="BI692" s="233">
        <f>IF(N692="nulová",J692,0)</f>
        <v>0</v>
      </c>
      <c r="BJ692" s="18" t="s">
        <v>83</v>
      </c>
      <c r="BK692" s="233">
        <f>ROUND(I692*H692,2)</f>
        <v>0</v>
      </c>
      <c r="BL692" s="18" t="s">
        <v>277</v>
      </c>
      <c r="BM692" s="232" t="s">
        <v>779</v>
      </c>
    </row>
    <row r="693" spans="1:51" s="13" customFormat="1" ht="12">
      <c r="A693" s="13"/>
      <c r="B693" s="234"/>
      <c r="C693" s="235"/>
      <c r="D693" s="236" t="s">
        <v>152</v>
      </c>
      <c r="E693" s="237" t="s">
        <v>1</v>
      </c>
      <c r="F693" s="238" t="s">
        <v>775</v>
      </c>
      <c r="G693" s="235"/>
      <c r="H693" s="239">
        <v>55.5</v>
      </c>
      <c r="I693" s="240"/>
      <c r="J693" s="235"/>
      <c r="K693" s="235"/>
      <c r="L693" s="241"/>
      <c r="M693" s="242"/>
      <c r="N693" s="243"/>
      <c r="O693" s="243"/>
      <c r="P693" s="243"/>
      <c r="Q693" s="243"/>
      <c r="R693" s="243"/>
      <c r="S693" s="243"/>
      <c r="T693" s="24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5" t="s">
        <v>152</v>
      </c>
      <c r="AU693" s="245" t="s">
        <v>85</v>
      </c>
      <c r="AV693" s="13" t="s">
        <v>85</v>
      </c>
      <c r="AW693" s="13" t="s">
        <v>32</v>
      </c>
      <c r="AX693" s="13" t="s">
        <v>83</v>
      </c>
      <c r="AY693" s="245" t="s">
        <v>144</v>
      </c>
    </row>
    <row r="694" spans="1:65" s="2" customFormat="1" ht="21.75" customHeight="1">
      <c r="A694" s="39"/>
      <c r="B694" s="40"/>
      <c r="C694" s="220" t="s">
        <v>780</v>
      </c>
      <c r="D694" s="220" t="s">
        <v>146</v>
      </c>
      <c r="E694" s="221" t="s">
        <v>781</v>
      </c>
      <c r="F694" s="222" t="s">
        <v>782</v>
      </c>
      <c r="G694" s="223" t="s">
        <v>183</v>
      </c>
      <c r="H694" s="224">
        <v>0.123</v>
      </c>
      <c r="I694" s="225"/>
      <c r="J694" s="226">
        <f>ROUND(I694*H694,2)</f>
        <v>0</v>
      </c>
      <c r="K694" s="227"/>
      <c r="L694" s="45"/>
      <c r="M694" s="228" t="s">
        <v>1</v>
      </c>
      <c r="N694" s="229" t="s">
        <v>41</v>
      </c>
      <c r="O694" s="92"/>
      <c r="P694" s="230">
        <f>O694*H694</f>
        <v>0</v>
      </c>
      <c r="Q694" s="230">
        <v>0</v>
      </c>
      <c r="R694" s="230">
        <f>Q694*H694</f>
        <v>0</v>
      </c>
      <c r="S694" s="230">
        <v>0</v>
      </c>
      <c r="T694" s="231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2" t="s">
        <v>277</v>
      </c>
      <c r="AT694" s="232" t="s">
        <v>146</v>
      </c>
      <c r="AU694" s="232" t="s">
        <v>85</v>
      </c>
      <c r="AY694" s="18" t="s">
        <v>144</v>
      </c>
      <c r="BE694" s="233">
        <f>IF(N694="základní",J694,0)</f>
        <v>0</v>
      </c>
      <c r="BF694" s="233">
        <f>IF(N694="snížená",J694,0)</f>
        <v>0</v>
      </c>
      <c r="BG694" s="233">
        <f>IF(N694="zákl. přenesená",J694,0)</f>
        <v>0</v>
      </c>
      <c r="BH694" s="233">
        <f>IF(N694="sníž. přenesená",J694,0)</f>
        <v>0</v>
      </c>
      <c r="BI694" s="233">
        <f>IF(N694="nulová",J694,0)</f>
        <v>0</v>
      </c>
      <c r="BJ694" s="18" t="s">
        <v>83</v>
      </c>
      <c r="BK694" s="233">
        <f>ROUND(I694*H694,2)</f>
        <v>0</v>
      </c>
      <c r="BL694" s="18" t="s">
        <v>277</v>
      </c>
      <c r="BM694" s="232" t="s">
        <v>783</v>
      </c>
    </row>
    <row r="695" spans="1:63" s="12" customFormat="1" ht="22.8" customHeight="1">
      <c r="A695" s="12"/>
      <c r="B695" s="204"/>
      <c r="C695" s="205"/>
      <c r="D695" s="206" t="s">
        <v>75</v>
      </c>
      <c r="E695" s="218" t="s">
        <v>784</v>
      </c>
      <c r="F695" s="218" t="s">
        <v>785</v>
      </c>
      <c r="G695" s="205"/>
      <c r="H695" s="205"/>
      <c r="I695" s="208"/>
      <c r="J695" s="219">
        <f>BK695</f>
        <v>0</v>
      </c>
      <c r="K695" s="205"/>
      <c r="L695" s="210"/>
      <c r="M695" s="211"/>
      <c r="N695" s="212"/>
      <c r="O695" s="212"/>
      <c r="P695" s="213">
        <f>SUM(P696:P778)</f>
        <v>0</v>
      </c>
      <c r="Q695" s="212"/>
      <c r="R695" s="213">
        <f>SUM(R696:R778)</f>
        <v>1.5370740000000003</v>
      </c>
      <c r="S695" s="212"/>
      <c r="T695" s="214">
        <f>SUM(T696:T778)</f>
        <v>0.185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15" t="s">
        <v>85</v>
      </c>
      <c r="AT695" s="216" t="s">
        <v>75</v>
      </c>
      <c r="AU695" s="216" t="s">
        <v>83</v>
      </c>
      <c r="AY695" s="215" t="s">
        <v>144</v>
      </c>
      <c r="BK695" s="217">
        <f>SUM(BK696:BK778)</f>
        <v>0</v>
      </c>
    </row>
    <row r="696" spans="1:65" s="2" customFormat="1" ht="21.75" customHeight="1">
      <c r="A696" s="39"/>
      <c r="B696" s="40"/>
      <c r="C696" s="220" t="s">
        <v>786</v>
      </c>
      <c r="D696" s="220" t="s">
        <v>146</v>
      </c>
      <c r="E696" s="221" t="s">
        <v>787</v>
      </c>
      <c r="F696" s="222" t="s">
        <v>788</v>
      </c>
      <c r="G696" s="223" t="s">
        <v>531</v>
      </c>
      <c r="H696" s="224">
        <v>15</v>
      </c>
      <c r="I696" s="225"/>
      <c r="J696" s="226">
        <f>ROUND(I696*H696,2)</f>
        <v>0</v>
      </c>
      <c r="K696" s="227"/>
      <c r="L696" s="45"/>
      <c r="M696" s="228" t="s">
        <v>1</v>
      </c>
      <c r="N696" s="229" t="s">
        <v>41</v>
      </c>
      <c r="O696" s="92"/>
      <c r="P696" s="230">
        <f>O696*H696</f>
        <v>0</v>
      </c>
      <c r="Q696" s="230">
        <v>0</v>
      </c>
      <c r="R696" s="230">
        <f>Q696*H696</f>
        <v>0</v>
      </c>
      <c r="S696" s="230">
        <v>0.004</v>
      </c>
      <c r="T696" s="231">
        <f>S696*H696</f>
        <v>0.06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32" t="s">
        <v>277</v>
      </c>
      <c r="AT696" s="232" t="s">
        <v>146</v>
      </c>
      <c r="AU696" s="232" t="s">
        <v>85</v>
      </c>
      <c r="AY696" s="18" t="s">
        <v>144</v>
      </c>
      <c r="BE696" s="233">
        <f>IF(N696="základní",J696,0)</f>
        <v>0</v>
      </c>
      <c r="BF696" s="233">
        <f>IF(N696="snížená",J696,0)</f>
        <v>0</v>
      </c>
      <c r="BG696" s="233">
        <f>IF(N696="zákl. přenesená",J696,0)</f>
        <v>0</v>
      </c>
      <c r="BH696" s="233">
        <f>IF(N696="sníž. přenesená",J696,0)</f>
        <v>0</v>
      </c>
      <c r="BI696" s="233">
        <f>IF(N696="nulová",J696,0)</f>
        <v>0</v>
      </c>
      <c r="BJ696" s="18" t="s">
        <v>83</v>
      </c>
      <c r="BK696" s="233">
        <f>ROUND(I696*H696,2)</f>
        <v>0</v>
      </c>
      <c r="BL696" s="18" t="s">
        <v>277</v>
      </c>
      <c r="BM696" s="232" t="s">
        <v>789</v>
      </c>
    </row>
    <row r="697" spans="1:51" s="13" customFormat="1" ht="12">
      <c r="A697" s="13"/>
      <c r="B697" s="234"/>
      <c r="C697" s="235"/>
      <c r="D697" s="236" t="s">
        <v>152</v>
      </c>
      <c r="E697" s="237" t="s">
        <v>1</v>
      </c>
      <c r="F697" s="238" t="s">
        <v>790</v>
      </c>
      <c r="G697" s="235"/>
      <c r="H697" s="239">
        <v>1</v>
      </c>
      <c r="I697" s="240"/>
      <c r="J697" s="235"/>
      <c r="K697" s="235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152</v>
      </c>
      <c r="AU697" s="245" t="s">
        <v>85</v>
      </c>
      <c r="AV697" s="13" t="s">
        <v>85</v>
      </c>
      <c r="AW697" s="13" t="s">
        <v>32</v>
      </c>
      <c r="AX697" s="13" t="s">
        <v>76</v>
      </c>
      <c r="AY697" s="245" t="s">
        <v>144</v>
      </c>
    </row>
    <row r="698" spans="1:51" s="13" customFormat="1" ht="12">
      <c r="A698" s="13"/>
      <c r="B698" s="234"/>
      <c r="C698" s="235"/>
      <c r="D698" s="236" t="s">
        <v>152</v>
      </c>
      <c r="E698" s="237" t="s">
        <v>1</v>
      </c>
      <c r="F698" s="238" t="s">
        <v>791</v>
      </c>
      <c r="G698" s="235"/>
      <c r="H698" s="239">
        <v>5</v>
      </c>
      <c r="I698" s="240"/>
      <c r="J698" s="235"/>
      <c r="K698" s="235"/>
      <c r="L698" s="241"/>
      <c r="M698" s="242"/>
      <c r="N698" s="243"/>
      <c r="O698" s="243"/>
      <c r="P698" s="243"/>
      <c r="Q698" s="243"/>
      <c r="R698" s="243"/>
      <c r="S698" s="243"/>
      <c r="T698" s="24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5" t="s">
        <v>152</v>
      </c>
      <c r="AU698" s="245" t="s">
        <v>85</v>
      </c>
      <c r="AV698" s="13" t="s">
        <v>85</v>
      </c>
      <c r="AW698" s="13" t="s">
        <v>32</v>
      </c>
      <c r="AX698" s="13" t="s">
        <v>76</v>
      </c>
      <c r="AY698" s="245" t="s">
        <v>144</v>
      </c>
    </row>
    <row r="699" spans="1:51" s="13" customFormat="1" ht="12">
      <c r="A699" s="13"/>
      <c r="B699" s="234"/>
      <c r="C699" s="235"/>
      <c r="D699" s="236" t="s">
        <v>152</v>
      </c>
      <c r="E699" s="237" t="s">
        <v>1</v>
      </c>
      <c r="F699" s="238" t="s">
        <v>792</v>
      </c>
      <c r="G699" s="235"/>
      <c r="H699" s="239">
        <v>5</v>
      </c>
      <c r="I699" s="240"/>
      <c r="J699" s="235"/>
      <c r="K699" s="235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152</v>
      </c>
      <c r="AU699" s="245" t="s">
        <v>85</v>
      </c>
      <c r="AV699" s="13" t="s">
        <v>85</v>
      </c>
      <c r="AW699" s="13" t="s">
        <v>32</v>
      </c>
      <c r="AX699" s="13" t="s">
        <v>76</v>
      </c>
      <c r="AY699" s="245" t="s">
        <v>144</v>
      </c>
    </row>
    <row r="700" spans="1:51" s="13" customFormat="1" ht="12">
      <c r="A700" s="13"/>
      <c r="B700" s="234"/>
      <c r="C700" s="235"/>
      <c r="D700" s="236" t="s">
        <v>152</v>
      </c>
      <c r="E700" s="237" t="s">
        <v>1</v>
      </c>
      <c r="F700" s="238" t="s">
        <v>793</v>
      </c>
      <c r="G700" s="235"/>
      <c r="H700" s="239">
        <v>3</v>
      </c>
      <c r="I700" s="240"/>
      <c r="J700" s="235"/>
      <c r="K700" s="235"/>
      <c r="L700" s="241"/>
      <c r="M700" s="242"/>
      <c r="N700" s="243"/>
      <c r="O700" s="243"/>
      <c r="P700" s="243"/>
      <c r="Q700" s="243"/>
      <c r="R700" s="243"/>
      <c r="S700" s="243"/>
      <c r="T700" s="24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5" t="s">
        <v>152</v>
      </c>
      <c r="AU700" s="245" t="s">
        <v>85</v>
      </c>
      <c r="AV700" s="13" t="s">
        <v>85</v>
      </c>
      <c r="AW700" s="13" t="s">
        <v>32</v>
      </c>
      <c r="AX700" s="13" t="s">
        <v>76</v>
      </c>
      <c r="AY700" s="245" t="s">
        <v>144</v>
      </c>
    </row>
    <row r="701" spans="1:51" s="13" customFormat="1" ht="12">
      <c r="A701" s="13"/>
      <c r="B701" s="234"/>
      <c r="C701" s="235"/>
      <c r="D701" s="236" t="s">
        <v>152</v>
      </c>
      <c r="E701" s="237" t="s">
        <v>1</v>
      </c>
      <c r="F701" s="238" t="s">
        <v>794</v>
      </c>
      <c r="G701" s="235"/>
      <c r="H701" s="239">
        <v>1</v>
      </c>
      <c r="I701" s="240"/>
      <c r="J701" s="235"/>
      <c r="K701" s="235"/>
      <c r="L701" s="241"/>
      <c r="M701" s="242"/>
      <c r="N701" s="243"/>
      <c r="O701" s="243"/>
      <c r="P701" s="243"/>
      <c r="Q701" s="243"/>
      <c r="R701" s="243"/>
      <c r="S701" s="243"/>
      <c r="T701" s="24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5" t="s">
        <v>152</v>
      </c>
      <c r="AU701" s="245" t="s">
        <v>85</v>
      </c>
      <c r="AV701" s="13" t="s">
        <v>85</v>
      </c>
      <c r="AW701" s="13" t="s">
        <v>32</v>
      </c>
      <c r="AX701" s="13" t="s">
        <v>76</v>
      </c>
      <c r="AY701" s="245" t="s">
        <v>144</v>
      </c>
    </row>
    <row r="702" spans="1:51" s="14" customFormat="1" ht="12">
      <c r="A702" s="14"/>
      <c r="B702" s="246"/>
      <c r="C702" s="247"/>
      <c r="D702" s="236" t="s">
        <v>152</v>
      </c>
      <c r="E702" s="248" t="s">
        <v>1</v>
      </c>
      <c r="F702" s="249" t="s">
        <v>156</v>
      </c>
      <c r="G702" s="247"/>
      <c r="H702" s="250">
        <v>15</v>
      </c>
      <c r="I702" s="251"/>
      <c r="J702" s="247"/>
      <c r="K702" s="247"/>
      <c r="L702" s="252"/>
      <c r="M702" s="253"/>
      <c r="N702" s="254"/>
      <c r="O702" s="254"/>
      <c r="P702" s="254"/>
      <c r="Q702" s="254"/>
      <c r="R702" s="254"/>
      <c r="S702" s="254"/>
      <c r="T702" s="25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6" t="s">
        <v>152</v>
      </c>
      <c r="AU702" s="256" t="s">
        <v>85</v>
      </c>
      <c r="AV702" s="14" t="s">
        <v>150</v>
      </c>
      <c r="AW702" s="14" t="s">
        <v>32</v>
      </c>
      <c r="AX702" s="14" t="s">
        <v>83</v>
      </c>
      <c r="AY702" s="256" t="s">
        <v>144</v>
      </c>
    </row>
    <row r="703" spans="1:65" s="2" customFormat="1" ht="21.75" customHeight="1">
      <c r="A703" s="39"/>
      <c r="B703" s="40"/>
      <c r="C703" s="220" t="s">
        <v>795</v>
      </c>
      <c r="D703" s="220" t="s">
        <v>146</v>
      </c>
      <c r="E703" s="221" t="s">
        <v>796</v>
      </c>
      <c r="F703" s="222" t="s">
        <v>797</v>
      </c>
      <c r="G703" s="223" t="s">
        <v>531</v>
      </c>
      <c r="H703" s="224">
        <v>25</v>
      </c>
      <c r="I703" s="225"/>
      <c r="J703" s="226">
        <f>ROUND(I703*H703,2)</f>
        <v>0</v>
      </c>
      <c r="K703" s="227"/>
      <c r="L703" s="45"/>
      <c r="M703" s="228" t="s">
        <v>1</v>
      </c>
      <c r="N703" s="229" t="s">
        <v>41</v>
      </c>
      <c r="O703" s="92"/>
      <c r="P703" s="230">
        <f>O703*H703</f>
        <v>0</v>
      </c>
      <c r="Q703" s="230">
        <v>0</v>
      </c>
      <c r="R703" s="230">
        <f>Q703*H703</f>
        <v>0</v>
      </c>
      <c r="S703" s="230">
        <v>0.005</v>
      </c>
      <c r="T703" s="231">
        <f>S703*H703</f>
        <v>0.125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32" t="s">
        <v>277</v>
      </c>
      <c r="AT703" s="232" t="s">
        <v>146</v>
      </c>
      <c r="AU703" s="232" t="s">
        <v>85</v>
      </c>
      <c r="AY703" s="18" t="s">
        <v>144</v>
      </c>
      <c r="BE703" s="233">
        <f>IF(N703="základní",J703,0)</f>
        <v>0</v>
      </c>
      <c r="BF703" s="233">
        <f>IF(N703="snížená",J703,0)</f>
        <v>0</v>
      </c>
      <c r="BG703" s="233">
        <f>IF(N703="zákl. přenesená",J703,0)</f>
        <v>0</v>
      </c>
      <c r="BH703" s="233">
        <f>IF(N703="sníž. přenesená",J703,0)</f>
        <v>0</v>
      </c>
      <c r="BI703" s="233">
        <f>IF(N703="nulová",J703,0)</f>
        <v>0</v>
      </c>
      <c r="BJ703" s="18" t="s">
        <v>83</v>
      </c>
      <c r="BK703" s="233">
        <f>ROUND(I703*H703,2)</f>
        <v>0</v>
      </c>
      <c r="BL703" s="18" t="s">
        <v>277</v>
      </c>
      <c r="BM703" s="232" t="s">
        <v>798</v>
      </c>
    </row>
    <row r="704" spans="1:51" s="13" customFormat="1" ht="12">
      <c r="A704" s="13"/>
      <c r="B704" s="234"/>
      <c r="C704" s="235"/>
      <c r="D704" s="236" t="s">
        <v>152</v>
      </c>
      <c r="E704" s="237" t="s">
        <v>1</v>
      </c>
      <c r="F704" s="238" t="s">
        <v>799</v>
      </c>
      <c r="G704" s="235"/>
      <c r="H704" s="239">
        <v>4</v>
      </c>
      <c r="I704" s="240"/>
      <c r="J704" s="235"/>
      <c r="K704" s="235"/>
      <c r="L704" s="241"/>
      <c r="M704" s="242"/>
      <c r="N704" s="243"/>
      <c r="O704" s="243"/>
      <c r="P704" s="243"/>
      <c r="Q704" s="243"/>
      <c r="R704" s="243"/>
      <c r="S704" s="243"/>
      <c r="T704" s="24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5" t="s">
        <v>152</v>
      </c>
      <c r="AU704" s="245" t="s">
        <v>85</v>
      </c>
      <c r="AV704" s="13" t="s">
        <v>85</v>
      </c>
      <c r="AW704" s="13" t="s">
        <v>32</v>
      </c>
      <c r="AX704" s="13" t="s">
        <v>76</v>
      </c>
      <c r="AY704" s="245" t="s">
        <v>144</v>
      </c>
    </row>
    <row r="705" spans="1:51" s="13" customFormat="1" ht="12">
      <c r="A705" s="13"/>
      <c r="B705" s="234"/>
      <c r="C705" s="235"/>
      <c r="D705" s="236" t="s">
        <v>152</v>
      </c>
      <c r="E705" s="237" t="s">
        <v>1</v>
      </c>
      <c r="F705" s="238" t="s">
        <v>800</v>
      </c>
      <c r="G705" s="235"/>
      <c r="H705" s="239">
        <v>1</v>
      </c>
      <c r="I705" s="240"/>
      <c r="J705" s="235"/>
      <c r="K705" s="235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152</v>
      </c>
      <c r="AU705" s="245" t="s">
        <v>85</v>
      </c>
      <c r="AV705" s="13" t="s">
        <v>85</v>
      </c>
      <c r="AW705" s="13" t="s">
        <v>32</v>
      </c>
      <c r="AX705" s="13" t="s">
        <v>76</v>
      </c>
      <c r="AY705" s="245" t="s">
        <v>144</v>
      </c>
    </row>
    <row r="706" spans="1:51" s="13" customFormat="1" ht="12">
      <c r="A706" s="13"/>
      <c r="B706" s="234"/>
      <c r="C706" s="235"/>
      <c r="D706" s="236" t="s">
        <v>152</v>
      </c>
      <c r="E706" s="237" t="s">
        <v>1</v>
      </c>
      <c r="F706" s="238" t="s">
        <v>801</v>
      </c>
      <c r="G706" s="235"/>
      <c r="H706" s="239">
        <v>3</v>
      </c>
      <c r="I706" s="240"/>
      <c r="J706" s="235"/>
      <c r="K706" s="235"/>
      <c r="L706" s="241"/>
      <c r="M706" s="242"/>
      <c r="N706" s="243"/>
      <c r="O706" s="243"/>
      <c r="P706" s="243"/>
      <c r="Q706" s="243"/>
      <c r="R706" s="243"/>
      <c r="S706" s="243"/>
      <c r="T706" s="24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5" t="s">
        <v>152</v>
      </c>
      <c r="AU706" s="245" t="s">
        <v>85</v>
      </c>
      <c r="AV706" s="13" t="s">
        <v>85</v>
      </c>
      <c r="AW706" s="13" t="s">
        <v>32</v>
      </c>
      <c r="AX706" s="13" t="s">
        <v>76</v>
      </c>
      <c r="AY706" s="245" t="s">
        <v>144</v>
      </c>
    </row>
    <row r="707" spans="1:51" s="13" customFormat="1" ht="12">
      <c r="A707" s="13"/>
      <c r="B707" s="234"/>
      <c r="C707" s="235"/>
      <c r="D707" s="236" t="s">
        <v>152</v>
      </c>
      <c r="E707" s="237" t="s">
        <v>1</v>
      </c>
      <c r="F707" s="238" t="s">
        <v>802</v>
      </c>
      <c r="G707" s="235"/>
      <c r="H707" s="239">
        <v>3</v>
      </c>
      <c r="I707" s="240"/>
      <c r="J707" s="235"/>
      <c r="K707" s="235"/>
      <c r="L707" s="241"/>
      <c r="M707" s="242"/>
      <c r="N707" s="243"/>
      <c r="O707" s="243"/>
      <c r="P707" s="243"/>
      <c r="Q707" s="243"/>
      <c r="R707" s="243"/>
      <c r="S707" s="243"/>
      <c r="T707" s="24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5" t="s">
        <v>152</v>
      </c>
      <c r="AU707" s="245" t="s">
        <v>85</v>
      </c>
      <c r="AV707" s="13" t="s">
        <v>85</v>
      </c>
      <c r="AW707" s="13" t="s">
        <v>32</v>
      </c>
      <c r="AX707" s="13" t="s">
        <v>76</v>
      </c>
      <c r="AY707" s="245" t="s">
        <v>144</v>
      </c>
    </row>
    <row r="708" spans="1:51" s="13" customFormat="1" ht="12">
      <c r="A708" s="13"/>
      <c r="B708" s="234"/>
      <c r="C708" s="235"/>
      <c r="D708" s="236" t="s">
        <v>152</v>
      </c>
      <c r="E708" s="237" t="s">
        <v>1</v>
      </c>
      <c r="F708" s="238" t="s">
        <v>803</v>
      </c>
      <c r="G708" s="235"/>
      <c r="H708" s="239">
        <v>4</v>
      </c>
      <c r="I708" s="240"/>
      <c r="J708" s="235"/>
      <c r="K708" s="235"/>
      <c r="L708" s="241"/>
      <c r="M708" s="242"/>
      <c r="N708" s="243"/>
      <c r="O708" s="243"/>
      <c r="P708" s="243"/>
      <c r="Q708" s="243"/>
      <c r="R708" s="243"/>
      <c r="S708" s="243"/>
      <c r="T708" s="24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5" t="s">
        <v>152</v>
      </c>
      <c r="AU708" s="245" t="s">
        <v>85</v>
      </c>
      <c r="AV708" s="13" t="s">
        <v>85</v>
      </c>
      <c r="AW708" s="13" t="s">
        <v>32</v>
      </c>
      <c r="AX708" s="13" t="s">
        <v>76</v>
      </c>
      <c r="AY708" s="245" t="s">
        <v>144</v>
      </c>
    </row>
    <row r="709" spans="1:51" s="13" customFormat="1" ht="12">
      <c r="A709" s="13"/>
      <c r="B709" s="234"/>
      <c r="C709" s="235"/>
      <c r="D709" s="236" t="s">
        <v>152</v>
      </c>
      <c r="E709" s="237" t="s">
        <v>1</v>
      </c>
      <c r="F709" s="238" t="s">
        <v>804</v>
      </c>
      <c r="G709" s="235"/>
      <c r="H709" s="239">
        <v>3</v>
      </c>
      <c r="I709" s="240"/>
      <c r="J709" s="235"/>
      <c r="K709" s="235"/>
      <c r="L709" s="241"/>
      <c r="M709" s="242"/>
      <c r="N709" s="243"/>
      <c r="O709" s="243"/>
      <c r="P709" s="243"/>
      <c r="Q709" s="243"/>
      <c r="R709" s="243"/>
      <c r="S709" s="243"/>
      <c r="T709" s="24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5" t="s">
        <v>152</v>
      </c>
      <c r="AU709" s="245" t="s">
        <v>85</v>
      </c>
      <c r="AV709" s="13" t="s">
        <v>85</v>
      </c>
      <c r="AW709" s="13" t="s">
        <v>32</v>
      </c>
      <c r="AX709" s="13" t="s">
        <v>76</v>
      </c>
      <c r="AY709" s="245" t="s">
        <v>144</v>
      </c>
    </row>
    <row r="710" spans="1:51" s="13" customFormat="1" ht="12">
      <c r="A710" s="13"/>
      <c r="B710" s="234"/>
      <c r="C710" s="235"/>
      <c r="D710" s="236" t="s">
        <v>152</v>
      </c>
      <c r="E710" s="237" t="s">
        <v>1</v>
      </c>
      <c r="F710" s="238" t="s">
        <v>805</v>
      </c>
      <c r="G710" s="235"/>
      <c r="H710" s="239">
        <v>5</v>
      </c>
      <c r="I710" s="240"/>
      <c r="J710" s="235"/>
      <c r="K710" s="235"/>
      <c r="L710" s="241"/>
      <c r="M710" s="242"/>
      <c r="N710" s="243"/>
      <c r="O710" s="243"/>
      <c r="P710" s="243"/>
      <c r="Q710" s="243"/>
      <c r="R710" s="243"/>
      <c r="S710" s="243"/>
      <c r="T710" s="24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5" t="s">
        <v>152</v>
      </c>
      <c r="AU710" s="245" t="s">
        <v>85</v>
      </c>
      <c r="AV710" s="13" t="s">
        <v>85</v>
      </c>
      <c r="AW710" s="13" t="s">
        <v>32</v>
      </c>
      <c r="AX710" s="13" t="s">
        <v>76</v>
      </c>
      <c r="AY710" s="245" t="s">
        <v>144</v>
      </c>
    </row>
    <row r="711" spans="1:51" s="13" customFormat="1" ht="12">
      <c r="A711" s="13"/>
      <c r="B711" s="234"/>
      <c r="C711" s="235"/>
      <c r="D711" s="236" t="s">
        <v>152</v>
      </c>
      <c r="E711" s="237" t="s">
        <v>1</v>
      </c>
      <c r="F711" s="238" t="s">
        <v>806</v>
      </c>
      <c r="G711" s="235"/>
      <c r="H711" s="239">
        <v>2</v>
      </c>
      <c r="I711" s="240"/>
      <c r="J711" s="235"/>
      <c r="K711" s="235"/>
      <c r="L711" s="241"/>
      <c r="M711" s="242"/>
      <c r="N711" s="243"/>
      <c r="O711" s="243"/>
      <c r="P711" s="243"/>
      <c r="Q711" s="243"/>
      <c r="R711" s="243"/>
      <c r="S711" s="243"/>
      <c r="T711" s="244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5" t="s">
        <v>152</v>
      </c>
      <c r="AU711" s="245" t="s">
        <v>85</v>
      </c>
      <c r="AV711" s="13" t="s">
        <v>85</v>
      </c>
      <c r="AW711" s="13" t="s">
        <v>32</v>
      </c>
      <c r="AX711" s="13" t="s">
        <v>76</v>
      </c>
      <c r="AY711" s="245" t="s">
        <v>144</v>
      </c>
    </row>
    <row r="712" spans="1:51" s="14" customFormat="1" ht="12">
      <c r="A712" s="14"/>
      <c r="B712" s="246"/>
      <c r="C712" s="247"/>
      <c r="D712" s="236" t="s">
        <v>152</v>
      </c>
      <c r="E712" s="248" t="s">
        <v>1</v>
      </c>
      <c r="F712" s="249" t="s">
        <v>156</v>
      </c>
      <c r="G712" s="247"/>
      <c r="H712" s="250">
        <v>25</v>
      </c>
      <c r="I712" s="251"/>
      <c r="J712" s="247"/>
      <c r="K712" s="247"/>
      <c r="L712" s="252"/>
      <c r="M712" s="253"/>
      <c r="N712" s="254"/>
      <c r="O712" s="254"/>
      <c r="P712" s="254"/>
      <c r="Q712" s="254"/>
      <c r="R712" s="254"/>
      <c r="S712" s="254"/>
      <c r="T712" s="25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6" t="s">
        <v>152</v>
      </c>
      <c r="AU712" s="256" t="s">
        <v>85</v>
      </c>
      <c r="AV712" s="14" t="s">
        <v>150</v>
      </c>
      <c r="AW712" s="14" t="s">
        <v>32</v>
      </c>
      <c r="AX712" s="14" t="s">
        <v>83</v>
      </c>
      <c r="AY712" s="256" t="s">
        <v>144</v>
      </c>
    </row>
    <row r="713" spans="1:65" s="2" customFormat="1" ht="16.5" customHeight="1">
      <c r="A713" s="39"/>
      <c r="B713" s="40"/>
      <c r="C713" s="220" t="s">
        <v>807</v>
      </c>
      <c r="D713" s="220" t="s">
        <v>146</v>
      </c>
      <c r="E713" s="221" t="s">
        <v>808</v>
      </c>
      <c r="F713" s="222" t="s">
        <v>809</v>
      </c>
      <c r="G713" s="223" t="s">
        <v>238</v>
      </c>
      <c r="H713" s="224">
        <v>291.9</v>
      </c>
      <c r="I713" s="225"/>
      <c r="J713" s="226">
        <f>ROUND(I713*H713,2)</f>
        <v>0</v>
      </c>
      <c r="K713" s="227"/>
      <c r="L713" s="45"/>
      <c r="M713" s="228" t="s">
        <v>1</v>
      </c>
      <c r="N713" s="229" t="s">
        <v>41</v>
      </c>
      <c r="O713" s="92"/>
      <c r="P713" s="230">
        <f>O713*H713</f>
        <v>0</v>
      </c>
      <c r="Q713" s="230">
        <v>0.00026</v>
      </c>
      <c r="R713" s="230">
        <f>Q713*H713</f>
        <v>0.07589399999999999</v>
      </c>
      <c r="S713" s="230">
        <v>0</v>
      </c>
      <c r="T713" s="231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32" t="s">
        <v>277</v>
      </c>
      <c r="AT713" s="232" t="s">
        <v>146</v>
      </c>
      <c r="AU713" s="232" t="s">
        <v>85</v>
      </c>
      <c r="AY713" s="18" t="s">
        <v>144</v>
      </c>
      <c r="BE713" s="233">
        <f>IF(N713="základní",J713,0)</f>
        <v>0</v>
      </c>
      <c r="BF713" s="233">
        <f>IF(N713="snížená",J713,0)</f>
        <v>0</v>
      </c>
      <c r="BG713" s="233">
        <f>IF(N713="zákl. přenesená",J713,0)</f>
        <v>0</v>
      </c>
      <c r="BH713" s="233">
        <f>IF(N713="sníž. přenesená",J713,0)</f>
        <v>0</v>
      </c>
      <c r="BI713" s="233">
        <f>IF(N713="nulová",J713,0)</f>
        <v>0</v>
      </c>
      <c r="BJ713" s="18" t="s">
        <v>83</v>
      </c>
      <c r="BK713" s="233">
        <f>ROUND(I713*H713,2)</f>
        <v>0</v>
      </c>
      <c r="BL713" s="18" t="s">
        <v>277</v>
      </c>
      <c r="BM713" s="232" t="s">
        <v>810</v>
      </c>
    </row>
    <row r="714" spans="1:51" s="13" customFormat="1" ht="12">
      <c r="A714" s="13"/>
      <c r="B714" s="234"/>
      <c r="C714" s="235"/>
      <c r="D714" s="236" t="s">
        <v>152</v>
      </c>
      <c r="E714" s="237" t="s">
        <v>1</v>
      </c>
      <c r="F714" s="238" t="s">
        <v>811</v>
      </c>
      <c r="G714" s="235"/>
      <c r="H714" s="239">
        <v>291.9</v>
      </c>
      <c r="I714" s="240"/>
      <c r="J714" s="235"/>
      <c r="K714" s="235"/>
      <c r="L714" s="241"/>
      <c r="M714" s="242"/>
      <c r="N714" s="243"/>
      <c r="O714" s="243"/>
      <c r="P714" s="243"/>
      <c r="Q714" s="243"/>
      <c r="R714" s="243"/>
      <c r="S714" s="243"/>
      <c r="T714" s="24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5" t="s">
        <v>152</v>
      </c>
      <c r="AU714" s="245" t="s">
        <v>85</v>
      </c>
      <c r="AV714" s="13" t="s">
        <v>85</v>
      </c>
      <c r="AW714" s="13" t="s">
        <v>32</v>
      </c>
      <c r="AX714" s="13" t="s">
        <v>83</v>
      </c>
      <c r="AY714" s="245" t="s">
        <v>144</v>
      </c>
    </row>
    <row r="715" spans="1:65" s="2" customFormat="1" ht="16.5" customHeight="1">
      <c r="A715" s="39"/>
      <c r="B715" s="40"/>
      <c r="C715" s="278" t="s">
        <v>812</v>
      </c>
      <c r="D715" s="278" t="s">
        <v>272</v>
      </c>
      <c r="E715" s="279" t="s">
        <v>813</v>
      </c>
      <c r="F715" s="280" t="s">
        <v>814</v>
      </c>
      <c r="G715" s="281" t="s">
        <v>666</v>
      </c>
      <c r="H715" s="282">
        <v>1</v>
      </c>
      <c r="I715" s="283"/>
      <c r="J715" s="284">
        <f>ROUND(I715*H715,2)</f>
        <v>0</v>
      </c>
      <c r="K715" s="285"/>
      <c r="L715" s="286"/>
      <c r="M715" s="287" t="s">
        <v>1</v>
      </c>
      <c r="N715" s="288" t="s">
        <v>41</v>
      </c>
      <c r="O715" s="92"/>
      <c r="P715" s="230">
        <f>O715*H715</f>
        <v>0</v>
      </c>
      <c r="Q715" s="230">
        <v>0.02639</v>
      </c>
      <c r="R715" s="230">
        <f>Q715*H715</f>
        <v>0.02639</v>
      </c>
      <c r="S715" s="230">
        <v>0</v>
      </c>
      <c r="T715" s="231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32" t="s">
        <v>435</v>
      </c>
      <c r="AT715" s="232" t="s">
        <v>272</v>
      </c>
      <c r="AU715" s="232" t="s">
        <v>85</v>
      </c>
      <c r="AY715" s="18" t="s">
        <v>144</v>
      </c>
      <c r="BE715" s="233">
        <f>IF(N715="základní",J715,0)</f>
        <v>0</v>
      </c>
      <c r="BF715" s="233">
        <f>IF(N715="snížená",J715,0)</f>
        <v>0</v>
      </c>
      <c r="BG715" s="233">
        <f>IF(N715="zákl. přenesená",J715,0)</f>
        <v>0</v>
      </c>
      <c r="BH715" s="233">
        <f>IF(N715="sníž. přenesená",J715,0)</f>
        <v>0</v>
      </c>
      <c r="BI715" s="233">
        <f>IF(N715="nulová",J715,0)</f>
        <v>0</v>
      </c>
      <c r="BJ715" s="18" t="s">
        <v>83</v>
      </c>
      <c r="BK715" s="233">
        <f>ROUND(I715*H715,2)</f>
        <v>0</v>
      </c>
      <c r="BL715" s="18" t="s">
        <v>277</v>
      </c>
      <c r="BM715" s="232" t="s">
        <v>815</v>
      </c>
    </row>
    <row r="716" spans="1:65" s="2" customFormat="1" ht="16.5" customHeight="1">
      <c r="A716" s="39"/>
      <c r="B716" s="40"/>
      <c r="C716" s="278" t="s">
        <v>816</v>
      </c>
      <c r="D716" s="278" t="s">
        <v>272</v>
      </c>
      <c r="E716" s="279" t="s">
        <v>817</v>
      </c>
      <c r="F716" s="280" t="s">
        <v>818</v>
      </c>
      <c r="G716" s="281" t="s">
        <v>666</v>
      </c>
      <c r="H716" s="282">
        <v>1</v>
      </c>
      <c r="I716" s="283"/>
      <c r="J716" s="284">
        <f>ROUND(I716*H716,2)</f>
        <v>0</v>
      </c>
      <c r="K716" s="285"/>
      <c r="L716" s="286"/>
      <c r="M716" s="287" t="s">
        <v>1</v>
      </c>
      <c r="N716" s="288" t="s">
        <v>41</v>
      </c>
      <c r="O716" s="92"/>
      <c r="P716" s="230">
        <f>O716*H716</f>
        <v>0</v>
      </c>
      <c r="Q716" s="230">
        <v>0.02639</v>
      </c>
      <c r="R716" s="230">
        <f>Q716*H716</f>
        <v>0.02639</v>
      </c>
      <c r="S716" s="230">
        <v>0</v>
      </c>
      <c r="T716" s="231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2" t="s">
        <v>435</v>
      </c>
      <c r="AT716" s="232" t="s">
        <v>272</v>
      </c>
      <c r="AU716" s="232" t="s">
        <v>85</v>
      </c>
      <c r="AY716" s="18" t="s">
        <v>144</v>
      </c>
      <c r="BE716" s="233">
        <f>IF(N716="základní",J716,0)</f>
        <v>0</v>
      </c>
      <c r="BF716" s="233">
        <f>IF(N716="snížená",J716,0)</f>
        <v>0</v>
      </c>
      <c r="BG716" s="233">
        <f>IF(N716="zákl. přenesená",J716,0)</f>
        <v>0</v>
      </c>
      <c r="BH716" s="233">
        <f>IF(N716="sníž. přenesená",J716,0)</f>
        <v>0</v>
      </c>
      <c r="BI716" s="233">
        <f>IF(N716="nulová",J716,0)</f>
        <v>0</v>
      </c>
      <c r="BJ716" s="18" t="s">
        <v>83</v>
      </c>
      <c r="BK716" s="233">
        <f>ROUND(I716*H716,2)</f>
        <v>0</v>
      </c>
      <c r="BL716" s="18" t="s">
        <v>277</v>
      </c>
      <c r="BM716" s="232" t="s">
        <v>819</v>
      </c>
    </row>
    <row r="717" spans="1:65" s="2" customFormat="1" ht="16.5" customHeight="1">
      <c r="A717" s="39"/>
      <c r="B717" s="40"/>
      <c r="C717" s="278" t="s">
        <v>820</v>
      </c>
      <c r="D717" s="278" t="s">
        <v>272</v>
      </c>
      <c r="E717" s="279" t="s">
        <v>821</v>
      </c>
      <c r="F717" s="280" t="s">
        <v>822</v>
      </c>
      <c r="G717" s="281" t="s">
        <v>666</v>
      </c>
      <c r="H717" s="282">
        <v>1</v>
      </c>
      <c r="I717" s="283"/>
      <c r="J717" s="284">
        <f>ROUND(I717*H717,2)</f>
        <v>0</v>
      </c>
      <c r="K717" s="285"/>
      <c r="L717" s="286"/>
      <c r="M717" s="287" t="s">
        <v>1</v>
      </c>
      <c r="N717" s="288" t="s">
        <v>41</v>
      </c>
      <c r="O717" s="92"/>
      <c r="P717" s="230">
        <f>O717*H717</f>
        <v>0</v>
      </c>
      <c r="Q717" s="230">
        <v>0.02639</v>
      </c>
      <c r="R717" s="230">
        <f>Q717*H717</f>
        <v>0.02639</v>
      </c>
      <c r="S717" s="230">
        <v>0</v>
      </c>
      <c r="T717" s="231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2" t="s">
        <v>435</v>
      </c>
      <c r="AT717" s="232" t="s">
        <v>272</v>
      </c>
      <c r="AU717" s="232" t="s">
        <v>85</v>
      </c>
      <c r="AY717" s="18" t="s">
        <v>144</v>
      </c>
      <c r="BE717" s="233">
        <f>IF(N717="základní",J717,0)</f>
        <v>0</v>
      </c>
      <c r="BF717" s="233">
        <f>IF(N717="snížená",J717,0)</f>
        <v>0</v>
      </c>
      <c r="BG717" s="233">
        <f>IF(N717="zákl. přenesená",J717,0)</f>
        <v>0</v>
      </c>
      <c r="BH717" s="233">
        <f>IF(N717="sníž. přenesená",J717,0)</f>
        <v>0</v>
      </c>
      <c r="BI717" s="233">
        <f>IF(N717="nulová",J717,0)</f>
        <v>0</v>
      </c>
      <c r="BJ717" s="18" t="s">
        <v>83</v>
      </c>
      <c r="BK717" s="233">
        <f>ROUND(I717*H717,2)</f>
        <v>0</v>
      </c>
      <c r="BL717" s="18" t="s">
        <v>277</v>
      </c>
      <c r="BM717" s="232" t="s">
        <v>823</v>
      </c>
    </row>
    <row r="718" spans="1:65" s="2" customFormat="1" ht="16.5" customHeight="1">
      <c r="A718" s="39"/>
      <c r="B718" s="40"/>
      <c r="C718" s="278" t="s">
        <v>824</v>
      </c>
      <c r="D718" s="278" t="s">
        <v>272</v>
      </c>
      <c r="E718" s="279" t="s">
        <v>825</v>
      </c>
      <c r="F718" s="280" t="s">
        <v>826</v>
      </c>
      <c r="G718" s="281" t="s">
        <v>666</v>
      </c>
      <c r="H718" s="282">
        <v>1</v>
      </c>
      <c r="I718" s="283"/>
      <c r="J718" s="284">
        <f>ROUND(I718*H718,2)</f>
        <v>0</v>
      </c>
      <c r="K718" s="285"/>
      <c r="L718" s="286"/>
      <c r="M718" s="287" t="s">
        <v>1</v>
      </c>
      <c r="N718" s="288" t="s">
        <v>41</v>
      </c>
      <c r="O718" s="92"/>
      <c r="P718" s="230">
        <f>O718*H718</f>
        <v>0</v>
      </c>
      <c r="Q718" s="230">
        <v>0.02639</v>
      </c>
      <c r="R718" s="230">
        <f>Q718*H718</f>
        <v>0.02639</v>
      </c>
      <c r="S718" s="230">
        <v>0</v>
      </c>
      <c r="T718" s="231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32" t="s">
        <v>435</v>
      </c>
      <c r="AT718" s="232" t="s">
        <v>272</v>
      </c>
      <c r="AU718" s="232" t="s">
        <v>85</v>
      </c>
      <c r="AY718" s="18" t="s">
        <v>144</v>
      </c>
      <c r="BE718" s="233">
        <f>IF(N718="základní",J718,0)</f>
        <v>0</v>
      </c>
      <c r="BF718" s="233">
        <f>IF(N718="snížená",J718,0)</f>
        <v>0</v>
      </c>
      <c r="BG718" s="233">
        <f>IF(N718="zákl. přenesená",J718,0)</f>
        <v>0</v>
      </c>
      <c r="BH718" s="233">
        <f>IF(N718="sníž. přenesená",J718,0)</f>
        <v>0</v>
      </c>
      <c r="BI718" s="233">
        <f>IF(N718="nulová",J718,0)</f>
        <v>0</v>
      </c>
      <c r="BJ718" s="18" t="s">
        <v>83</v>
      </c>
      <c r="BK718" s="233">
        <f>ROUND(I718*H718,2)</f>
        <v>0</v>
      </c>
      <c r="BL718" s="18" t="s">
        <v>277</v>
      </c>
      <c r="BM718" s="232" t="s">
        <v>827</v>
      </c>
    </row>
    <row r="719" spans="1:65" s="2" customFormat="1" ht="16.5" customHeight="1">
      <c r="A719" s="39"/>
      <c r="B719" s="40"/>
      <c r="C719" s="278" t="s">
        <v>828</v>
      </c>
      <c r="D719" s="278" t="s">
        <v>272</v>
      </c>
      <c r="E719" s="279" t="s">
        <v>829</v>
      </c>
      <c r="F719" s="280" t="s">
        <v>830</v>
      </c>
      <c r="G719" s="281" t="s">
        <v>666</v>
      </c>
      <c r="H719" s="282">
        <v>4</v>
      </c>
      <c r="I719" s="283"/>
      <c r="J719" s="284">
        <f>ROUND(I719*H719,2)</f>
        <v>0</v>
      </c>
      <c r="K719" s="285"/>
      <c r="L719" s="286"/>
      <c r="M719" s="287" t="s">
        <v>1</v>
      </c>
      <c r="N719" s="288" t="s">
        <v>41</v>
      </c>
      <c r="O719" s="92"/>
      <c r="P719" s="230">
        <f>O719*H719</f>
        <v>0</v>
      </c>
      <c r="Q719" s="230">
        <v>0.02639</v>
      </c>
      <c r="R719" s="230">
        <f>Q719*H719</f>
        <v>0.10556</v>
      </c>
      <c r="S719" s="230">
        <v>0</v>
      </c>
      <c r="T719" s="231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32" t="s">
        <v>435</v>
      </c>
      <c r="AT719" s="232" t="s">
        <v>272</v>
      </c>
      <c r="AU719" s="232" t="s">
        <v>85</v>
      </c>
      <c r="AY719" s="18" t="s">
        <v>144</v>
      </c>
      <c r="BE719" s="233">
        <f>IF(N719="základní",J719,0)</f>
        <v>0</v>
      </c>
      <c r="BF719" s="233">
        <f>IF(N719="snížená",J719,0)</f>
        <v>0</v>
      </c>
      <c r="BG719" s="233">
        <f>IF(N719="zákl. přenesená",J719,0)</f>
        <v>0</v>
      </c>
      <c r="BH719" s="233">
        <f>IF(N719="sníž. přenesená",J719,0)</f>
        <v>0</v>
      </c>
      <c r="BI719" s="233">
        <f>IF(N719="nulová",J719,0)</f>
        <v>0</v>
      </c>
      <c r="BJ719" s="18" t="s">
        <v>83</v>
      </c>
      <c r="BK719" s="233">
        <f>ROUND(I719*H719,2)</f>
        <v>0</v>
      </c>
      <c r="BL719" s="18" t="s">
        <v>277</v>
      </c>
      <c r="BM719" s="232" t="s">
        <v>831</v>
      </c>
    </row>
    <row r="720" spans="1:65" s="2" customFormat="1" ht="16.5" customHeight="1">
      <c r="A720" s="39"/>
      <c r="B720" s="40"/>
      <c r="C720" s="278" t="s">
        <v>832</v>
      </c>
      <c r="D720" s="278" t="s">
        <v>272</v>
      </c>
      <c r="E720" s="279" t="s">
        <v>833</v>
      </c>
      <c r="F720" s="280" t="s">
        <v>834</v>
      </c>
      <c r="G720" s="281" t="s">
        <v>666</v>
      </c>
      <c r="H720" s="282">
        <v>4</v>
      </c>
      <c r="I720" s="283"/>
      <c r="J720" s="284">
        <f>ROUND(I720*H720,2)</f>
        <v>0</v>
      </c>
      <c r="K720" s="285"/>
      <c r="L720" s="286"/>
      <c r="M720" s="287" t="s">
        <v>1</v>
      </c>
      <c r="N720" s="288" t="s">
        <v>41</v>
      </c>
      <c r="O720" s="92"/>
      <c r="P720" s="230">
        <f>O720*H720</f>
        <v>0</v>
      </c>
      <c r="Q720" s="230">
        <v>0.02639</v>
      </c>
      <c r="R720" s="230">
        <f>Q720*H720</f>
        <v>0.10556</v>
      </c>
      <c r="S720" s="230">
        <v>0</v>
      </c>
      <c r="T720" s="231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32" t="s">
        <v>435</v>
      </c>
      <c r="AT720" s="232" t="s">
        <v>272</v>
      </c>
      <c r="AU720" s="232" t="s">
        <v>85</v>
      </c>
      <c r="AY720" s="18" t="s">
        <v>144</v>
      </c>
      <c r="BE720" s="233">
        <f>IF(N720="základní",J720,0)</f>
        <v>0</v>
      </c>
      <c r="BF720" s="233">
        <f>IF(N720="snížená",J720,0)</f>
        <v>0</v>
      </c>
      <c r="BG720" s="233">
        <f>IF(N720="zákl. přenesená",J720,0)</f>
        <v>0</v>
      </c>
      <c r="BH720" s="233">
        <f>IF(N720="sníž. přenesená",J720,0)</f>
        <v>0</v>
      </c>
      <c r="BI720" s="233">
        <f>IF(N720="nulová",J720,0)</f>
        <v>0</v>
      </c>
      <c r="BJ720" s="18" t="s">
        <v>83</v>
      </c>
      <c r="BK720" s="233">
        <f>ROUND(I720*H720,2)</f>
        <v>0</v>
      </c>
      <c r="BL720" s="18" t="s">
        <v>277</v>
      </c>
      <c r="BM720" s="232" t="s">
        <v>835</v>
      </c>
    </row>
    <row r="721" spans="1:65" s="2" customFormat="1" ht="16.5" customHeight="1">
      <c r="A721" s="39"/>
      <c r="B721" s="40"/>
      <c r="C721" s="278" t="s">
        <v>836</v>
      </c>
      <c r="D721" s="278" t="s">
        <v>272</v>
      </c>
      <c r="E721" s="279" t="s">
        <v>837</v>
      </c>
      <c r="F721" s="280" t="s">
        <v>838</v>
      </c>
      <c r="G721" s="281" t="s">
        <v>666</v>
      </c>
      <c r="H721" s="282">
        <v>1</v>
      </c>
      <c r="I721" s="283"/>
      <c r="J721" s="284">
        <f>ROUND(I721*H721,2)</f>
        <v>0</v>
      </c>
      <c r="K721" s="285"/>
      <c r="L721" s="286"/>
      <c r="M721" s="287" t="s">
        <v>1</v>
      </c>
      <c r="N721" s="288" t="s">
        <v>41</v>
      </c>
      <c r="O721" s="92"/>
      <c r="P721" s="230">
        <f>O721*H721</f>
        <v>0</v>
      </c>
      <c r="Q721" s="230">
        <v>0.02639</v>
      </c>
      <c r="R721" s="230">
        <f>Q721*H721</f>
        <v>0.02639</v>
      </c>
      <c r="S721" s="230">
        <v>0</v>
      </c>
      <c r="T721" s="231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32" t="s">
        <v>435</v>
      </c>
      <c r="AT721" s="232" t="s">
        <v>272</v>
      </c>
      <c r="AU721" s="232" t="s">
        <v>85</v>
      </c>
      <c r="AY721" s="18" t="s">
        <v>144</v>
      </c>
      <c r="BE721" s="233">
        <f>IF(N721="základní",J721,0)</f>
        <v>0</v>
      </c>
      <c r="BF721" s="233">
        <f>IF(N721="snížená",J721,0)</f>
        <v>0</v>
      </c>
      <c r="BG721" s="233">
        <f>IF(N721="zákl. přenesená",J721,0)</f>
        <v>0</v>
      </c>
      <c r="BH721" s="233">
        <f>IF(N721="sníž. přenesená",J721,0)</f>
        <v>0</v>
      </c>
      <c r="BI721" s="233">
        <f>IF(N721="nulová",J721,0)</f>
        <v>0</v>
      </c>
      <c r="BJ721" s="18" t="s">
        <v>83</v>
      </c>
      <c r="BK721" s="233">
        <f>ROUND(I721*H721,2)</f>
        <v>0</v>
      </c>
      <c r="BL721" s="18" t="s">
        <v>277</v>
      </c>
      <c r="BM721" s="232" t="s">
        <v>839</v>
      </c>
    </row>
    <row r="722" spans="1:65" s="2" customFormat="1" ht="16.5" customHeight="1">
      <c r="A722" s="39"/>
      <c r="B722" s="40"/>
      <c r="C722" s="278" t="s">
        <v>840</v>
      </c>
      <c r="D722" s="278" t="s">
        <v>272</v>
      </c>
      <c r="E722" s="279" t="s">
        <v>841</v>
      </c>
      <c r="F722" s="280" t="s">
        <v>842</v>
      </c>
      <c r="G722" s="281" t="s">
        <v>666</v>
      </c>
      <c r="H722" s="282">
        <v>3</v>
      </c>
      <c r="I722" s="283"/>
      <c r="J722" s="284">
        <f>ROUND(I722*H722,2)</f>
        <v>0</v>
      </c>
      <c r="K722" s="285"/>
      <c r="L722" s="286"/>
      <c r="M722" s="287" t="s">
        <v>1</v>
      </c>
      <c r="N722" s="288" t="s">
        <v>41</v>
      </c>
      <c r="O722" s="92"/>
      <c r="P722" s="230">
        <f>O722*H722</f>
        <v>0</v>
      </c>
      <c r="Q722" s="230">
        <v>0.02639</v>
      </c>
      <c r="R722" s="230">
        <f>Q722*H722</f>
        <v>0.07917</v>
      </c>
      <c r="S722" s="230">
        <v>0</v>
      </c>
      <c r="T722" s="231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32" t="s">
        <v>435</v>
      </c>
      <c r="AT722" s="232" t="s">
        <v>272</v>
      </c>
      <c r="AU722" s="232" t="s">
        <v>85</v>
      </c>
      <c r="AY722" s="18" t="s">
        <v>144</v>
      </c>
      <c r="BE722" s="233">
        <f>IF(N722="základní",J722,0)</f>
        <v>0</v>
      </c>
      <c r="BF722" s="233">
        <f>IF(N722="snížená",J722,0)</f>
        <v>0</v>
      </c>
      <c r="BG722" s="233">
        <f>IF(N722="zákl. přenesená",J722,0)</f>
        <v>0</v>
      </c>
      <c r="BH722" s="233">
        <f>IF(N722="sníž. přenesená",J722,0)</f>
        <v>0</v>
      </c>
      <c r="BI722" s="233">
        <f>IF(N722="nulová",J722,0)</f>
        <v>0</v>
      </c>
      <c r="BJ722" s="18" t="s">
        <v>83</v>
      </c>
      <c r="BK722" s="233">
        <f>ROUND(I722*H722,2)</f>
        <v>0</v>
      </c>
      <c r="BL722" s="18" t="s">
        <v>277</v>
      </c>
      <c r="BM722" s="232" t="s">
        <v>843</v>
      </c>
    </row>
    <row r="723" spans="1:65" s="2" customFormat="1" ht="16.5" customHeight="1">
      <c r="A723" s="39"/>
      <c r="B723" s="40"/>
      <c r="C723" s="278" t="s">
        <v>844</v>
      </c>
      <c r="D723" s="278" t="s">
        <v>272</v>
      </c>
      <c r="E723" s="279" t="s">
        <v>845</v>
      </c>
      <c r="F723" s="280" t="s">
        <v>846</v>
      </c>
      <c r="G723" s="281" t="s">
        <v>666</v>
      </c>
      <c r="H723" s="282">
        <v>3</v>
      </c>
      <c r="I723" s="283"/>
      <c r="J723" s="284">
        <f>ROUND(I723*H723,2)</f>
        <v>0</v>
      </c>
      <c r="K723" s="285"/>
      <c r="L723" s="286"/>
      <c r="M723" s="287" t="s">
        <v>1</v>
      </c>
      <c r="N723" s="288" t="s">
        <v>41</v>
      </c>
      <c r="O723" s="92"/>
      <c r="P723" s="230">
        <f>O723*H723</f>
        <v>0</v>
      </c>
      <c r="Q723" s="230">
        <v>0.02639</v>
      </c>
      <c r="R723" s="230">
        <f>Q723*H723</f>
        <v>0.07917</v>
      </c>
      <c r="S723" s="230">
        <v>0</v>
      </c>
      <c r="T723" s="231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2" t="s">
        <v>435</v>
      </c>
      <c r="AT723" s="232" t="s">
        <v>272</v>
      </c>
      <c r="AU723" s="232" t="s">
        <v>85</v>
      </c>
      <c r="AY723" s="18" t="s">
        <v>144</v>
      </c>
      <c r="BE723" s="233">
        <f>IF(N723="základní",J723,0)</f>
        <v>0</v>
      </c>
      <c r="BF723" s="233">
        <f>IF(N723="snížená",J723,0)</f>
        <v>0</v>
      </c>
      <c r="BG723" s="233">
        <f>IF(N723="zákl. přenesená",J723,0)</f>
        <v>0</v>
      </c>
      <c r="BH723" s="233">
        <f>IF(N723="sníž. přenesená",J723,0)</f>
        <v>0</v>
      </c>
      <c r="BI723" s="233">
        <f>IF(N723="nulová",J723,0)</f>
        <v>0</v>
      </c>
      <c r="BJ723" s="18" t="s">
        <v>83</v>
      </c>
      <c r="BK723" s="233">
        <f>ROUND(I723*H723,2)</f>
        <v>0</v>
      </c>
      <c r="BL723" s="18" t="s">
        <v>277</v>
      </c>
      <c r="BM723" s="232" t="s">
        <v>847</v>
      </c>
    </row>
    <row r="724" spans="1:65" s="2" customFormat="1" ht="16.5" customHeight="1">
      <c r="A724" s="39"/>
      <c r="B724" s="40"/>
      <c r="C724" s="278" t="s">
        <v>848</v>
      </c>
      <c r="D724" s="278" t="s">
        <v>272</v>
      </c>
      <c r="E724" s="279" t="s">
        <v>849</v>
      </c>
      <c r="F724" s="280" t="s">
        <v>850</v>
      </c>
      <c r="G724" s="281" t="s">
        <v>666</v>
      </c>
      <c r="H724" s="282">
        <v>4</v>
      </c>
      <c r="I724" s="283"/>
      <c r="J724" s="284">
        <f>ROUND(I724*H724,2)</f>
        <v>0</v>
      </c>
      <c r="K724" s="285"/>
      <c r="L724" s="286"/>
      <c r="M724" s="287" t="s">
        <v>1</v>
      </c>
      <c r="N724" s="288" t="s">
        <v>41</v>
      </c>
      <c r="O724" s="92"/>
      <c r="P724" s="230">
        <f>O724*H724</f>
        <v>0</v>
      </c>
      <c r="Q724" s="230">
        <v>0.02639</v>
      </c>
      <c r="R724" s="230">
        <f>Q724*H724</f>
        <v>0.10556</v>
      </c>
      <c r="S724" s="230">
        <v>0</v>
      </c>
      <c r="T724" s="231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2" t="s">
        <v>435</v>
      </c>
      <c r="AT724" s="232" t="s">
        <v>272</v>
      </c>
      <c r="AU724" s="232" t="s">
        <v>85</v>
      </c>
      <c r="AY724" s="18" t="s">
        <v>144</v>
      </c>
      <c r="BE724" s="233">
        <f>IF(N724="základní",J724,0)</f>
        <v>0</v>
      </c>
      <c r="BF724" s="233">
        <f>IF(N724="snížená",J724,0)</f>
        <v>0</v>
      </c>
      <c r="BG724" s="233">
        <f>IF(N724="zákl. přenesená",J724,0)</f>
        <v>0</v>
      </c>
      <c r="BH724" s="233">
        <f>IF(N724="sníž. přenesená",J724,0)</f>
        <v>0</v>
      </c>
      <c r="BI724" s="233">
        <f>IF(N724="nulová",J724,0)</f>
        <v>0</v>
      </c>
      <c r="BJ724" s="18" t="s">
        <v>83</v>
      </c>
      <c r="BK724" s="233">
        <f>ROUND(I724*H724,2)</f>
        <v>0</v>
      </c>
      <c r="BL724" s="18" t="s">
        <v>277</v>
      </c>
      <c r="BM724" s="232" t="s">
        <v>851</v>
      </c>
    </row>
    <row r="725" spans="1:65" s="2" customFormat="1" ht="16.5" customHeight="1">
      <c r="A725" s="39"/>
      <c r="B725" s="40"/>
      <c r="C725" s="278" t="s">
        <v>852</v>
      </c>
      <c r="D725" s="278" t="s">
        <v>272</v>
      </c>
      <c r="E725" s="279" t="s">
        <v>853</v>
      </c>
      <c r="F725" s="280" t="s">
        <v>854</v>
      </c>
      <c r="G725" s="281" t="s">
        <v>666</v>
      </c>
      <c r="H725" s="282">
        <v>3</v>
      </c>
      <c r="I725" s="283"/>
      <c r="J725" s="284">
        <f>ROUND(I725*H725,2)</f>
        <v>0</v>
      </c>
      <c r="K725" s="285"/>
      <c r="L725" s="286"/>
      <c r="M725" s="287" t="s">
        <v>1</v>
      </c>
      <c r="N725" s="288" t="s">
        <v>41</v>
      </c>
      <c r="O725" s="92"/>
      <c r="P725" s="230">
        <f>O725*H725</f>
        <v>0</v>
      </c>
      <c r="Q725" s="230">
        <v>0.02639</v>
      </c>
      <c r="R725" s="230">
        <f>Q725*H725</f>
        <v>0.07917</v>
      </c>
      <c r="S725" s="230">
        <v>0</v>
      </c>
      <c r="T725" s="231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2" t="s">
        <v>435</v>
      </c>
      <c r="AT725" s="232" t="s">
        <v>272</v>
      </c>
      <c r="AU725" s="232" t="s">
        <v>85</v>
      </c>
      <c r="AY725" s="18" t="s">
        <v>144</v>
      </c>
      <c r="BE725" s="233">
        <f>IF(N725="základní",J725,0)</f>
        <v>0</v>
      </c>
      <c r="BF725" s="233">
        <f>IF(N725="snížená",J725,0)</f>
        <v>0</v>
      </c>
      <c r="BG725" s="233">
        <f>IF(N725="zákl. přenesená",J725,0)</f>
        <v>0</v>
      </c>
      <c r="BH725" s="233">
        <f>IF(N725="sníž. přenesená",J725,0)</f>
        <v>0</v>
      </c>
      <c r="BI725" s="233">
        <f>IF(N725="nulová",J725,0)</f>
        <v>0</v>
      </c>
      <c r="BJ725" s="18" t="s">
        <v>83</v>
      </c>
      <c r="BK725" s="233">
        <f>ROUND(I725*H725,2)</f>
        <v>0</v>
      </c>
      <c r="BL725" s="18" t="s">
        <v>277</v>
      </c>
      <c r="BM725" s="232" t="s">
        <v>855</v>
      </c>
    </row>
    <row r="726" spans="1:65" s="2" customFormat="1" ht="16.5" customHeight="1">
      <c r="A726" s="39"/>
      <c r="B726" s="40"/>
      <c r="C726" s="278" t="s">
        <v>856</v>
      </c>
      <c r="D726" s="278" t="s">
        <v>272</v>
      </c>
      <c r="E726" s="279" t="s">
        <v>857</v>
      </c>
      <c r="F726" s="280" t="s">
        <v>858</v>
      </c>
      <c r="G726" s="281" t="s">
        <v>666</v>
      </c>
      <c r="H726" s="282">
        <v>5</v>
      </c>
      <c r="I726" s="283"/>
      <c r="J726" s="284">
        <f>ROUND(I726*H726,2)</f>
        <v>0</v>
      </c>
      <c r="K726" s="285"/>
      <c r="L726" s="286"/>
      <c r="M726" s="287" t="s">
        <v>1</v>
      </c>
      <c r="N726" s="288" t="s">
        <v>41</v>
      </c>
      <c r="O726" s="92"/>
      <c r="P726" s="230">
        <f>O726*H726</f>
        <v>0</v>
      </c>
      <c r="Q726" s="230">
        <v>0.02639</v>
      </c>
      <c r="R726" s="230">
        <f>Q726*H726</f>
        <v>0.13195</v>
      </c>
      <c r="S726" s="230">
        <v>0</v>
      </c>
      <c r="T726" s="231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2" t="s">
        <v>435</v>
      </c>
      <c r="AT726" s="232" t="s">
        <v>272</v>
      </c>
      <c r="AU726" s="232" t="s">
        <v>85</v>
      </c>
      <c r="AY726" s="18" t="s">
        <v>144</v>
      </c>
      <c r="BE726" s="233">
        <f>IF(N726="základní",J726,0)</f>
        <v>0</v>
      </c>
      <c r="BF726" s="233">
        <f>IF(N726="snížená",J726,0)</f>
        <v>0</v>
      </c>
      <c r="BG726" s="233">
        <f>IF(N726="zákl. přenesená",J726,0)</f>
        <v>0</v>
      </c>
      <c r="BH726" s="233">
        <f>IF(N726="sníž. přenesená",J726,0)</f>
        <v>0</v>
      </c>
      <c r="BI726" s="233">
        <f>IF(N726="nulová",J726,0)</f>
        <v>0</v>
      </c>
      <c r="BJ726" s="18" t="s">
        <v>83</v>
      </c>
      <c r="BK726" s="233">
        <f>ROUND(I726*H726,2)</f>
        <v>0</v>
      </c>
      <c r="BL726" s="18" t="s">
        <v>277</v>
      </c>
      <c r="BM726" s="232" t="s">
        <v>859</v>
      </c>
    </row>
    <row r="727" spans="1:65" s="2" customFormat="1" ht="16.5" customHeight="1">
      <c r="A727" s="39"/>
      <c r="B727" s="40"/>
      <c r="C727" s="278" t="s">
        <v>860</v>
      </c>
      <c r="D727" s="278" t="s">
        <v>272</v>
      </c>
      <c r="E727" s="279" t="s">
        <v>861</v>
      </c>
      <c r="F727" s="280" t="s">
        <v>862</v>
      </c>
      <c r="G727" s="281" t="s">
        <v>666</v>
      </c>
      <c r="H727" s="282">
        <v>1</v>
      </c>
      <c r="I727" s="283"/>
      <c r="J727" s="284">
        <f>ROUND(I727*H727,2)</f>
        <v>0</v>
      </c>
      <c r="K727" s="285"/>
      <c r="L727" s="286"/>
      <c r="M727" s="287" t="s">
        <v>1</v>
      </c>
      <c r="N727" s="288" t="s">
        <v>41</v>
      </c>
      <c r="O727" s="92"/>
      <c r="P727" s="230">
        <f>O727*H727</f>
        <v>0</v>
      </c>
      <c r="Q727" s="230">
        <v>0.02639</v>
      </c>
      <c r="R727" s="230">
        <f>Q727*H727</f>
        <v>0.02639</v>
      </c>
      <c r="S727" s="230">
        <v>0</v>
      </c>
      <c r="T727" s="231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32" t="s">
        <v>435</v>
      </c>
      <c r="AT727" s="232" t="s">
        <v>272</v>
      </c>
      <c r="AU727" s="232" t="s">
        <v>85</v>
      </c>
      <c r="AY727" s="18" t="s">
        <v>144</v>
      </c>
      <c r="BE727" s="233">
        <f>IF(N727="základní",J727,0)</f>
        <v>0</v>
      </c>
      <c r="BF727" s="233">
        <f>IF(N727="snížená",J727,0)</f>
        <v>0</v>
      </c>
      <c r="BG727" s="233">
        <f>IF(N727="zákl. přenesená",J727,0)</f>
        <v>0</v>
      </c>
      <c r="BH727" s="233">
        <f>IF(N727="sníž. přenesená",J727,0)</f>
        <v>0</v>
      </c>
      <c r="BI727" s="233">
        <f>IF(N727="nulová",J727,0)</f>
        <v>0</v>
      </c>
      <c r="BJ727" s="18" t="s">
        <v>83</v>
      </c>
      <c r="BK727" s="233">
        <f>ROUND(I727*H727,2)</f>
        <v>0</v>
      </c>
      <c r="BL727" s="18" t="s">
        <v>277</v>
      </c>
      <c r="BM727" s="232" t="s">
        <v>863</v>
      </c>
    </row>
    <row r="728" spans="1:65" s="2" customFormat="1" ht="16.5" customHeight="1">
      <c r="A728" s="39"/>
      <c r="B728" s="40"/>
      <c r="C728" s="278" t="s">
        <v>864</v>
      </c>
      <c r="D728" s="278" t="s">
        <v>272</v>
      </c>
      <c r="E728" s="279" t="s">
        <v>865</v>
      </c>
      <c r="F728" s="280" t="s">
        <v>866</v>
      </c>
      <c r="G728" s="281" t="s">
        <v>666</v>
      </c>
      <c r="H728" s="282">
        <v>2</v>
      </c>
      <c r="I728" s="283"/>
      <c r="J728" s="284">
        <f>ROUND(I728*H728,2)</f>
        <v>0</v>
      </c>
      <c r="K728" s="285"/>
      <c r="L728" s="286"/>
      <c r="M728" s="287" t="s">
        <v>1</v>
      </c>
      <c r="N728" s="288" t="s">
        <v>41</v>
      </c>
      <c r="O728" s="92"/>
      <c r="P728" s="230">
        <f>O728*H728</f>
        <v>0</v>
      </c>
      <c r="Q728" s="230">
        <v>0.02639</v>
      </c>
      <c r="R728" s="230">
        <f>Q728*H728</f>
        <v>0.05278</v>
      </c>
      <c r="S728" s="230">
        <v>0</v>
      </c>
      <c r="T728" s="231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32" t="s">
        <v>435</v>
      </c>
      <c r="AT728" s="232" t="s">
        <v>272</v>
      </c>
      <c r="AU728" s="232" t="s">
        <v>85</v>
      </c>
      <c r="AY728" s="18" t="s">
        <v>144</v>
      </c>
      <c r="BE728" s="233">
        <f>IF(N728="základní",J728,0)</f>
        <v>0</v>
      </c>
      <c r="BF728" s="233">
        <f>IF(N728="snížená",J728,0)</f>
        <v>0</v>
      </c>
      <c r="BG728" s="233">
        <f>IF(N728="zákl. přenesená",J728,0)</f>
        <v>0</v>
      </c>
      <c r="BH728" s="233">
        <f>IF(N728="sníž. přenesená",J728,0)</f>
        <v>0</v>
      </c>
      <c r="BI728" s="233">
        <f>IF(N728="nulová",J728,0)</f>
        <v>0</v>
      </c>
      <c r="BJ728" s="18" t="s">
        <v>83</v>
      </c>
      <c r="BK728" s="233">
        <f>ROUND(I728*H728,2)</f>
        <v>0</v>
      </c>
      <c r="BL728" s="18" t="s">
        <v>277</v>
      </c>
      <c r="BM728" s="232" t="s">
        <v>867</v>
      </c>
    </row>
    <row r="729" spans="1:65" s="2" customFormat="1" ht="16.5" customHeight="1">
      <c r="A729" s="39"/>
      <c r="B729" s="40"/>
      <c r="C729" s="278" t="s">
        <v>868</v>
      </c>
      <c r="D729" s="278" t="s">
        <v>272</v>
      </c>
      <c r="E729" s="279" t="s">
        <v>869</v>
      </c>
      <c r="F729" s="280" t="s">
        <v>870</v>
      </c>
      <c r="G729" s="281" t="s">
        <v>666</v>
      </c>
      <c r="H729" s="282">
        <v>5</v>
      </c>
      <c r="I729" s="283"/>
      <c r="J729" s="284">
        <f>ROUND(I729*H729,2)</f>
        <v>0</v>
      </c>
      <c r="K729" s="285"/>
      <c r="L729" s="286"/>
      <c r="M729" s="287" t="s">
        <v>1</v>
      </c>
      <c r="N729" s="288" t="s">
        <v>41</v>
      </c>
      <c r="O729" s="92"/>
      <c r="P729" s="230">
        <f>O729*H729</f>
        <v>0</v>
      </c>
      <c r="Q729" s="230">
        <v>0.02639</v>
      </c>
      <c r="R729" s="230">
        <f>Q729*H729</f>
        <v>0.13195</v>
      </c>
      <c r="S729" s="230">
        <v>0</v>
      </c>
      <c r="T729" s="231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2" t="s">
        <v>435</v>
      </c>
      <c r="AT729" s="232" t="s">
        <v>272</v>
      </c>
      <c r="AU729" s="232" t="s">
        <v>85</v>
      </c>
      <c r="AY729" s="18" t="s">
        <v>144</v>
      </c>
      <c r="BE729" s="233">
        <f>IF(N729="základní",J729,0)</f>
        <v>0</v>
      </c>
      <c r="BF729" s="233">
        <f>IF(N729="snížená",J729,0)</f>
        <v>0</v>
      </c>
      <c r="BG729" s="233">
        <f>IF(N729="zákl. přenesená",J729,0)</f>
        <v>0</v>
      </c>
      <c r="BH729" s="233">
        <f>IF(N729="sníž. přenesená",J729,0)</f>
        <v>0</v>
      </c>
      <c r="BI729" s="233">
        <f>IF(N729="nulová",J729,0)</f>
        <v>0</v>
      </c>
      <c r="BJ729" s="18" t="s">
        <v>83</v>
      </c>
      <c r="BK729" s="233">
        <f>ROUND(I729*H729,2)</f>
        <v>0</v>
      </c>
      <c r="BL729" s="18" t="s">
        <v>277</v>
      </c>
      <c r="BM729" s="232" t="s">
        <v>871</v>
      </c>
    </row>
    <row r="730" spans="1:65" s="2" customFormat="1" ht="16.5" customHeight="1">
      <c r="A730" s="39"/>
      <c r="B730" s="40"/>
      <c r="C730" s="278" t="s">
        <v>872</v>
      </c>
      <c r="D730" s="278" t="s">
        <v>272</v>
      </c>
      <c r="E730" s="279" t="s">
        <v>873</v>
      </c>
      <c r="F730" s="280" t="s">
        <v>874</v>
      </c>
      <c r="G730" s="281" t="s">
        <v>666</v>
      </c>
      <c r="H730" s="282">
        <v>5</v>
      </c>
      <c r="I730" s="283"/>
      <c r="J730" s="284">
        <f>ROUND(I730*H730,2)</f>
        <v>0</v>
      </c>
      <c r="K730" s="285"/>
      <c r="L730" s="286"/>
      <c r="M730" s="287" t="s">
        <v>1</v>
      </c>
      <c r="N730" s="288" t="s">
        <v>41</v>
      </c>
      <c r="O730" s="92"/>
      <c r="P730" s="230">
        <f>O730*H730</f>
        <v>0</v>
      </c>
      <c r="Q730" s="230">
        <v>0.02639</v>
      </c>
      <c r="R730" s="230">
        <f>Q730*H730</f>
        <v>0.13195</v>
      </c>
      <c r="S730" s="230">
        <v>0</v>
      </c>
      <c r="T730" s="231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32" t="s">
        <v>435</v>
      </c>
      <c r="AT730" s="232" t="s">
        <v>272</v>
      </c>
      <c r="AU730" s="232" t="s">
        <v>85</v>
      </c>
      <c r="AY730" s="18" t="s">
        <v>144</v>
      </c>
      <c r="BE730" s="233">
        <f>IF(N730="základní",J730,0)</f>
        <v>0</v>
      </c>
      <c r="BF730" s="233">
        <f>IF(N730="snížená",J730,0)</f>
        <v>0</v>
      </c>
      <c r="BG730" s="233">
        <f>IF(N730="zákl. přenesená",J730,0)</f>
        <v>0</v>
      </c>
      <c r="BH730" s="233">
        <f>IF(N730="sníž. přenesená",J730,0)</f>
        <v>0</v>
      </c>
      <c r="BI730" s="233">
        <f>IF(N730="nulová",J730,0)</f>
        <v>0</v>
      </c>
      <c r="BJ730" s="18" t="s">
        <v>83</v>
      </c>
      <c r="BK730" s="233">
        <f>ROUND(I730*H730,2)</f>
        <v>0</v>
      </c>
      <c r="BL730" s="18" t="s">
        <v>277</v>
      </c>
      <c r="BM730" s="232" t="s">
        <v>875</v>
      </c>
    </row>
    <row r="731" spans="1:65" s="2" customFormat="1" ht="16.5" customHeight="1">
      <c r="A731" s="39"/>
      <c r="B731" s="40"/>
      <c r="C731" s="278" t="s">
        <v>876</v>
      </c>
      <c r="D731" s="278" t="s">
        <v>272</v>
      </c>
      <c r="E731" s="279" t="s">
        <v>877</v>
      </c>
      <c r="F731" s="280" t="s">
        <v>878</v>
      </c>
      <c r="G731" s="281" t="s">
        <v>666</v>
      </c>
      <c r="H731" s="282">
        <v>3</v>
      </c>
      <c r="I731" s="283"/>
      <c r="J731" s="284">
        <f>ROUND(I731*H731,2)</f>
        <v>0</v>
      </c>
      <c r="K731" s="285"/>
      <c r="L731" s="286"/>
      <c r="M731" s="287" t="s">
        <v>1</v>
      </c>
      <c r="N731" s="288" t="s">
        <v>41</v>
      </c>
      <c r="O731" s="92"/>
      <c r="P731" s="230">
        <f>O731*H731</f>
        <v>0</v>
      </c>
      <c r="Q731" s="230">
        <v>0.02639</v>
      </c>
      <c r="R731" s="230">
        <f>Q731*H731</f>
        <v>0.07917</v>
      </c>
      <c r="S731" s="230">
        <v>0</v>
      </c>
      <c r="T731" s="231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32" t="s">
        <v>435</v>
      </c>
      <c r="AT731" s="232" t="s">
        <v>272</v>
      </c>
      <c r="AU731" s="232" t="s">
        <v>85</v>
      </c>
      <c r="AY731" s="18" t="s">
        <v>144</v>
      </c>
      <c r="BE731" s="233">
        <f>IF(N731="základní",J731,0)</f>
        <v>0</v>
      </c>
      <c r="BF731" s="233">
        <f>IF(N731="snížená",J731,0)</f>
        <v>0</v>
      </c>
      <c r="BG731" s="233">
        <f>IF(N731="zákl. přenesená",J731,0)</f>
        <v>0</v>
      </c>
      <c r="BH731" s="233">
        <f>IF(N731="sníž. přenesená",J731,0)</f>
        <v>0</v>
      </c>
      <c r="BI731" s="233">
        <f>IF(N731="nulová",J731,0)</f>
        <v>0</v>
      </c>
      <c r="BJ731" s="18" t="s">
        <v>83</v>
      </c>
      <c r="BK731" s="233">
        <f>ROUND(I731*H731,2)</f>
        <v>0</v>
      </c>
      <c r="BL731" s="18" t="s">
        <v>277</v>
      </c>
      <c r="BM731" s="232" t="s">
        <v>879</v>
      </c>
    </row>
    <row r="732" spans="1:65" s="2" customFormat="1" ht="16.5" customHeight="1">
      <c r="A732" s="39"/>
      <c r="B732" s="40"/>
      <c r="C732" s="278" t="s">
        <v>880</v>
      </c>
      <c r="D732" s="278" t="s">
        <v>272</v>
      </c>
      <c r="E732" s="279" t="s">
        <v>881</v>
      </c>
      <c r="F732" s="280" t="s">
        <v>882</v>
      </c>
      <c r="G732" s="281" t="s">
        <v>666</v>
      </c>
      <c r="H732" s="282">
        <v>1</v>
      </c>
      <c r="I732" s="283"/>
      <c r="J732" s="284">
        <f>ROUND(I732*H732,2)</f>
        <v>0</v>
      </c>
      <c r="K732" s="285"/>
      <c r="L732" s="286"/>
      <c r="M732" s="287" t="s">
        <v>1</v>
      </c>
      <c r="N732" s="288" t="s">
        <v>41</v>
      </c>
      <c r="O732" s="92"/>
      <c r="P732" s="230">
        <f>O732*H732</f>
        <v>0</v>
      </c>
      <c r="Q732" s="230">
        <v>0.02639</v>
      </c>
      <c r="R732" s="230">
        <f>Q732*H732</f>
        <v>0.02639</v>
      </c>
      <c r="S732" s="230">
        <v>0</v>
      </c>
      <c r="T732" s="231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32" t="s">
        <v>435</v>
      </c>
      <c r="AT732" s="232" t="s">
        <v>272</v>
      </c>
      <c r="AU732" s="232" t="s">
        <v>85</v>
      </c>
      <c r="AY732" s="18" t="s">
        <v>144</v>
      </c>
      <c r="BE732" s="233">
        <f>IF(N732="základní",J732,0)</f>
        <v>0</v>
      </c>
      <c r="BF732" s="233">
        <f>IF(N732="snížená",J732,0)</f>
        <v>0</v>
      </c>
      <c r="BG732" s="233">
        <f>IF(N732="zákl. přenesená",J732,0)</f>
        <v>0</v>
      </c>
      <c r="BH732" s="233">
        <f>IF(N732="sníž. přenesená",J732,0)</f>
        <v>0</v>
      </c>
      <c r="BI732" s="233">
        <f>IF(N732="nulová",J732,0)</f>
        <v>0</v>
      </c>
      <c r="BJ732" s="18" t="s">
        <v>83</v>
      </c>
      <c r="BK732" s="233">
        <f>ROUND(I732*H732,2)</f>
        <v>0</v>
      </c>
      <c r="BL732" s="18" t="s">
        <v>277</v>
      </c>
      <c r="BM732" s="232" t="s">
        <v>883</v>
      </c>
    </row>
    <row r="733" spans="1:65" s="2" customFormat="1" ht="16.5" customHeight="1">
      <c r="A733" s="39"/>
      <c r="B733" s="40"/>
      <c r="C733" s="278" t="s">
        <v>884</v>
      </c>
      <c r="D733" s="278" t="s">
        <v>272</v>
      </c>
      <c r="E733" s="279" t="s">
        <v>885</v>
      </c>
      <c r="F733" s="280" t="s">
        <v>886</v>
      </c>
      <c r="G733" s="281" t="s">
        <v>666</v>
      </c>
      <c r="H733" s="282">
        <v>1</v>
      </c>
      <c r="I733" s="283"/>
      <c r="J733" s="284">
        <f>ROUND(I733*H733,2)</f>
        <v>0</v>
      </c>
      <c r="K733" s="285"/>
      <c r="L733" s="286"/>
      <c r="M733" s="287" t="s">
        <v>1</v>
      </c>
      <c r="N733" s="288" t="s">
        <v>41</v>
      </c>
      <c r="O733" s="92"/>
      <c r="P733" s="230">
        <f>O733*H733</f>
        <v>0</v>
      </c>
      <c r="Q733" s="230">
        <v>0.02639</v>
      </c>
      <c r="R733" s="230">
        <f>Q733*H733</f>
        <v>0.02639</v>
      </c>
      <c r="S733" s="230">
        <v>0</v>
      </c>
      <c r="T733" s="231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2" t="s">
        <v>435</v>
      </c>
      <c r="AT733" s="232" t="s">
        <v>272</v>
      </c>
      <c r="AU733" s="232" t="s">
        <v>85</v>
      </c>
      <c r="AY733" s="18" t="s">
        <v>144</v>
      </c>
      <c r="BE733" s="233">
        <f>IF(N733="základní",J733,0)</f>
        <v>0</v>
      </c>
      <c r="BF733" s="233">
        <f>IF(N733="snížená",J733,0)</f>
        <v>0</v>
      </c>
      <c r="BG733" s="233">
        <f>IF(N733="zákl. přenesená",J733,0)</f>
        <v>0</v>
      </c>
      <c r="BH733" s="233">
        <f>IF(N733="sníž. přenesená",J733,0)</f>
        <v>0</v>
      </c>
      <c r="BI733" s="233">
        <f>IF(N733="nulová",J733,0)</f>
        <v>0</v>
      </c>
      <c r="BJ733" s="18" t="s">
        <v>83</v>
      </c>
      <c r="BK733" s="233">
        <f>ROUND(I733*H733,2)</f>
        <v>0</v>
      </c>
      <c r="BL733" s="18" t="s">
        <v>277</v>
      </c>
      <c r="BM733" s="232" t="s">
        <v>887</v>
      </c>
    </row>
    <row r="734" spans="1:65" s="2" customFormat="1" ht="16.5" customHeight="1">
      <c r="A734" s="39"/>
      <c r="B734" s="40"/>
      <c r="C734" s="278" t="s">
        <v>888</v>
      </c>
      <c r="D734" s="278" t="s">
        <v>272</v>
      </c>
      <c r="E734" s="279" t="s">
        <v>889</v>
      </c>
      <c r="F734" s="280" t="s">
        <v>890</v>
      </c>
      <c r="G734" s="281" t="s">
        <v>666</v>
      </c>
      <c r="H734" s="282">
        <v>1</v>
      </c>
      <c r="I734" s="283"/>
      <c r="J734" s="284">
        <f>ROUND(I734*H734,2)</f>
        <v>0</v>
      </c>
      <c r="K734" s="285"/>
      <c r="L734" s="286"/>
      <c r="M734" s="287" t="s">
        <v>1</v>
      </c>
      <c r="N734" s="288" t="s">
        <v>41</v>
      </c>
      <c r="O734" s="92"/>
      <c r="P734" s="230">
        <f>O734*H734</f>
        <v>0</v>
      </c>
      <c r="Q734" s="230">
        <v>0.02639</v>
      </c>
      <c r="R734" s="230">
        <f>Q734*H734</f>
        <v>0.02639</v>
      </c>
      <c r="S734" s="230">
        <v>0</v>
      </c>
      <c r="T734" s="231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32" t="s">
        <v>435</v>
      </c>
      <c r="AT734" s="232" t="s">
        <v>272</v>
      </c>
      <c r="AU734" s="232" t="s">
        <v>85</v>
      </c>
      <c r="AY734" s="18" t="s">
        <v>144</v>
      </c>
      <c r="BE734" s="233">
        <f>IF(N734="základní",J734,0)</f>
        <v>0</v>
      </c>
      <c r="BF734" s="233">
        <f>IF(N734="snížená",J734,0)</f>
        <v>0</v>
      </c>
      <c r="BG734" s="233">
        <f>IF(N734="zákl. přenesená",J734,0)</f>
        <v>0</v>
      </c>
      <c r="BH734" s="233">
        <f>IF(N734="sníž. přenesená",J734,0)</f>
        <v>0</v>
      </c>
      <c r="BI734" s="233">
        <f>IF(N734="nulová",J734,0)</f>
        <v>0</v>
      </c>
      <c r="BJ734" s="18" t="s">
        <v>83</v>
      </c>
      <c r="BK734" s="233">
        <f>ROUND(I734*H734,2)</f>
        <v>0</v>
      </c>
      <c r="BL734" s="18" t="s">
        <v>277</v>
      </c>
      <c r="BM734" s="232" t="s">
        <v>891</v>
      </c>
    </row>
    <row r="735" spans="1:65" s="2" customFormat="1" ht="16.5" customHeight="1">
      <c r="A735" s="39"/>
      <c r="B735" s="40"/>
      <c r="C735" s="278" t="s">
        <v>892</v>
      </c>
      <c r="D735" s="278" t="s">
        <v>272</v>
      </c>
      <c r="E735" s="279" t="s">
        <v>893</v>
      </c>
      <c r="F735" s="280" t="s">
        <v>894</v>
      </c>
      <c r="G735" s="281" t="s">
        <v>666</v>
      </c>
      <c r="H735" s="282">
        <v>1</v>
      </c>
      <c r="I735" s="283"/>
      <c r="J735" s="284">
        <f>ROUND(I735*H735,2)</f>
        <v>0</v>
      </c>
      <c r="K735" s="285"/>
      <c r="L735" s="286"/>
      <c r="M735" s="287" t="s">
        <v>1</v>
      </c>
      <c r="N735" s="288" t="s">
        <v>41</v>
      </c>
      <c r="O735" s="92"/>
      <c r="P735" s="230">
        <f>O735*H735</f>
        <v>0</v>
      </c>
      <c r="Q735" s="230">
        <v>0.02639</v>
      </c>
      <c r="R735" s="230">
        <f>Q735*H735</f>
        <v>0.02639</v>
      </c>
      <c r="S735" s="230">
        <v>0</v>
      </c>
      <c r="T735" s="231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32" t="s">
        <v>435</v>
      </c>
      <c r="AT735" s="232" t="s">
        <v>272</v>
      </c>
      <c r="AU735" s="232" t="s">
        <v>85</v>
      </c>
      <c r="AY735" s="18" t="s">
        <v>144</v>
      </c>
      <c r="BE735" s="233">
        <f>IF(N735="základní",J735,0)</f>
        <v>0</v>
      </c>
      <c r="BF735" s="233">
        <f>IF(N735="snížená",J735,0)</f>
        <v>0</v>
      </c>
      <c r="BG735" s="233">
        <f>IF(N735="zákl. přenesená",J735,0)</f>
        <v>0</v>
      </c>
      <c r="BH735" s="233">
        <f>IF(N735="sníž. přenesená",J735,0)</f>
        <v>0</v>
      </c>
      <c r="BI735" s="233">
        <f>IF(N735="nulová",J735,0)</f>
        <v>0</v>
      </c>
      <c r="BJ735" s="18" t="s">
        <v>83</v>
      </c>
      <c r="BK735" s="233">
        <f>ROUND(I735*H735,2)</f>
        <v>0</v>
      </c>
      <c r="BL735" s="18" t="s">
        <v>277</v>
      </c>
      <c r="BM735" s="232" t="s">
        <v>895</v>
      </c>
    </row>
    <row r="736" spans="1:65" s="2" customFormat="1" ht="21.75" customHeight="1">
      <c r="A736" s="39"/>
      <c r="B736" s="40"/>
      <c r="C736" s="220" t="s">
        <v>896</v>
      </c>
      <c r="D736" s="220" t="s">
        <v>146</v>
      </c>
      <c r="E736" s="221" t="s">
        <v>897</v>
      </c>
      <c r="F736" s="222" t="s">
        <v>898</v>
      </c>
      <c r="G736" s="223" t="s">
        <v>531</v>
      </c>
      <c r="H736" s="224">
        <v>15</v>
      </c>
      <c r="I736" s="225"/>
      <c r="J736" s="226">
        <f>ROUND(I736*H736,2)</f>
        <v>0</v>
      </c>
      <c r="K736" s="227"/>
      <c r="L736" s="45"/>
      <c r="M736" s="228" t="s">
        <v>1</v>
      </c>
      <c r="N736" s="229" t="s">
        <v>41</v>
      </c>
      <c r="O736" s="92"/>
      <c r="P736" s="230">
        <f>O736*H736</f>
        <v>0</v>
      </c>
      <c r="Q736" s="230">
        <v>0</v>
      </c>
      <c r="R736" s="230">
        <f>Q736*H736</f>
        <v>0</v>
      </c>
      <c r="S736" s="230">
        <v>0</v>
      </c>
      <c r="T736" s="231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2" t="s">
        <v>277</v>
      </c>
      <c r="AT736" s="232" t="s">
        <v>146</v>
      </c>
      <c r="AU736" s="232" t="s">
        <v>85</v>
      </c>
      <c r="AY736" s="18" t="s">
        <v>144</v>
      </c>
      <c r="BE736" s="233">
        <f>IF(N736="základní",J736,0)</f>
        <v>0</v>
      </c>
      <c r="BF736" s="233">
        <f>IF(N736="snížená",J736,0)</f>
        <v>0</v>
      </c>
      <c r="BG736" s="233">
        <f>IF(N736="zákl. přenesená",J736,0)</f>
        <v>0</v>
      </c>
      <c r="BH736" s="233">
        <f>IF(N736="sníž. přenesená",J736,0)</f>
        <v>0</v>
      </c>
      <c r="BI736" s="233">
        <f>IF(N736="nulová",J736,0)</f>
        <v>0</v>
      </c>
      <c r="BJ736" s="18" t="s">
        <v>83</v>
      </c>
      <c r="BK736" s="233">
        <f>ROUND(I736*H736,2)</f>
        <v>0</v>
      </c>
      <c r="BL736" s="18" t="s">
        <v>277</v>
      </c>
      <c r="BM736" s="232" t="s">
        <v>899</v>
      </c>
    </row>
    <row r="737" spans="1:51" s="13" customFormat="1" ht="12">
      <c r="A737" s="13"/>
      <c r="B737" s="234"/>
      <c r="C737" s="235"/>
      <c r="D737" s="236" t="s">
        <v>152</v>
      </c>
      <c r="E737" s="237" t="s">
        <v>1</v>
      </c>
      <c r="F737" s="238" t="s">
        <v>790</v>
      </c>
      <c r="G737" s="235"/>
      <c r="H737" s="239">
        <v>1</v>
      </c>
      <c r="I737" s="240"/>
      <c r="J737" s="235"/>
      <c r="K737" s="235"/>
      <c r="L737" s="241"/>
      <c r="M737" s="242"/>
      <c r="N737" s="243"/>
      <c r="O737" s="243"/>
      <c r="P737" s="243"/>
      <c r="Q737" s="243"/>
      <c r="R737" s="243"/>
      <c r="S737" s="243"/>
      <c r="T737" s="24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5" t="s">
        <v>152</v>
      </c>
      <c r="AU737" s="245" t="s">
        <v>85</v>
      </c>
      <c r="AV737" s="13" t="s">
        <v>85</v>
      </c>
      <c r="AW737" s="13" t="s">
        <v>32</v>
      </c>
      <c r="AX737" s="13" t="s">
        <v>76</v>
      </c>
      <c r="AY737" s="245" t="s">
        <v>144</v>
      </c>
    </row>
    <row r="738" spans="1:51" s="13" customFormat="1" ht="12">
      <c r="A738" s="13"/>
      <c r="B738" s="234"/>
      <c r="C738" s="235"/>
      <c r="D738" s="236" t="s">
        <v>152</v>
      </c>
      <c r="E738" s="237" t="s">
        <v>1</v>
      </c>
      <c r="F738" s="238" t="s">
        <v>791</v>
      </c>
      <c r="G738" s="235"/>
      <c r="H738" s="239">
        <v>5</v>
      </c>
      <c r="I738" s="240"/>
      <c r="J738" s="235"/>
      <c r="K738" s="235"/>
      <c r="L738" s="241"/>
      <c r="M738" s="242"/>
      <c r="N738" s="243"/>
      <c r="O738" s="243"/>
      <c r="P738" s="243"/>
      <c r="Q738" s="243"/>
      <c r="R738" s="243"/>
      <c r="S738" s="243"/>
      <c r="T738" s="24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5" t="s">
        <v>152</v>
      </c>
      <c r="AU738" s="245" t="s">
        <v>85</v>
      </c>
      <c r="AV738" s="13" t="s">
        <v>85</v>
      </c>
      <c r="AW738" s="13" t="s">
        <v>32</v>
      </c>
      <c r="AX738" s="13" t="s">
        <v>76</v>
      </c>
      <c r="AY738" s="245" t="s">
        <v>144</v>
      </c>
    </row>
    <row r="739" spans="1:51" s="13" customFormat="1" ht="12">
      <c r="A739" s="13"/>
      <c r="B739" s="234"/>
      <c r="C739" s="235"/>
      <c r="D739" s="236" t="s">
        <v>152</v>
      </c>
      <c r="E739" s="237" t="s">
        <v>1</v>
      </c>
      <c r="F739" s="238" t="s">
        <v>792</v>
      </c>
      <c r="G739" s="235"/>
      <c r="H739" s="239">
        <v>5</v>
      </c>
      <c r="I739" s="240"/>
      <c r="J739" s="235"/>
      <c r="K739" s="235"/>
      <c r="L739" s="241"/>
      <c r="M739" s="242"/>
      <c r="N739" s="243"/>
      <c r="O739" s="243"/>
      <c r="P739" s="243"/>
      <c r="Q739" s="243"/>
      <c r="R739" s="243"/>
      <c r="S739" s="243"/>
      <c r="T739" s="24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5" t="s">
        <v>152</v>
      </c>
      <c r="AU739" s="245" t="s">
        <v>85</v>
      </c>
      <c r="AV739" s="13" t="s">
        <v>85</v>
      </c>
      <c r="AW739" s="13" t="s">
        <v>32</v>
      </c>
      <c r="AX739" s="13" t="s">
        <v>76</v>
      </c>
      <c r="AY739" s="245" t="s">
        <v>144</v>
      </c>
    </row>
    <row r="740" spans="1:51" s="13" customFormat="1" ht="12">
      <c r="A740" s="13"/>
      <c r="B740" s="234"/>
      <c r="C740" s="235"/>
      <c r="D740" s="236" t="s">
        <v>152</v>
      </c>
      <c r="E740" s="237" t="s">
        <v>1</v>
      </c>
      <c r="F740" s="238" t="s">
        <v>793</v>
      </c>
      <c r="G740" s="235"/>
      <c r="H740" s="239">
        <v>3</v>
      </c>
      <c r="I740" s="240"/>
      <c r="J740" s="235"/>
      <c r="K740" s="235"/>
      <c r="L740" s="241"/>
      <c r="M740" s="242"/>
      <c r="N740" s="243"/>
      <c r="O740" s="243"/>
      <c r="P740" s="243"/>
      <c r="Q740" s="243"/>
      <c r="R740" s="243"/>
      <c r="S740" s="243"/>
      <c r="T740" s="24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5" t="s">
        <v>152</v>
      </c>
      <c r="AU740" s="245" t="s">
        <v>85</v>
      </c>
      <c r="AV740" s="13" t="s">
        <v>85</v>
      </c>
      <c r="AW740" s="13" t="s">
        <v>32</v>
      </c>
      <c r="AX740" s="13" t="s">
        <v>76</v>
      </c>
      <c r="AY740" s="245" t="s">
        <v>144</v>
      </c>
    </row>
    <row r="741" spans="1:51" s="13" customFormat="1" ht="12">
      <c r="A741" s="13"/>
      <c r="B741" s="234"/>
      <c r="C741" s="235"/>
      <c r="D741" s="236" t="s">
        <v>152</v>
      </c>
      <c r="E741" s="237" t="s">
        <v>1</v>
      </c>
      <c r="F741" s="238" t="s">
        <v>794</v>
      </c>
      <c r="G741" s="235"/>
      <c r="H741" s="239">
        <v>1</v>
      </c>
      <c r="I741" s="240"/>
      <c r="J741" s="235"/>
      <c r="K741" s="235"/>
      <c r="L741" s="241"/>
      <c r="M741" s="242"/>
      <c r="N741" s="243"/>
      <c r="O741" s="243"/>
      <c r="P741" s="243"/>
      <c r="Q741" s="243"/>
      <c r="R741" s="243"/>
      <c r="S741" s="243"/>
      <c r="T741" s="24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5" t="s">
        <v>152</v>
      </c>
      <c r="AU741" s="245" t="s">
        <v>85</v>
      </c>
      <c r="AV741" s="13" t="s">
        <v>85</v>
      </c>
      <c r="AW741" s="13" t="s">
        <v>32</v>
      </c>
      <c r="AX741" s="13" t="s">
        <v>76</v>
      </c>
      <c r="AY741" s="245" t="s">
        <v>144</v>
      </c>
    </row>
    <row r="742" spans="1:51" s="14" customFormat="1" ht="12">
      <c r="A742" s="14"/>
      <c r="B742" s="246"/>
      <c r="C742" s="247"/>
      <c r="D742" s="236" t="s">
        <v>152</v>
      </c>
      <c r="E742" s="248" t="s">
        <v>1</v>
      </c>
      <c r="F742" s="249" t="s">
        <v>156</v>
      </c>
      <c r="G742" s="247"/>
      <c r="H742" s="250">
        <v>15</v>
      </c>
      <c r="I742" s="251"/>
      <c r="J742" s="247"/>
      <c r="K742" s="247"/>
      <c r="L742" s="252"/>
      <c r="M742" s="253"/>
      <c r="N742" s="254"/>
      <c r="O742" s="254"/>
      <c r="P742" s="254"/>
      <c r="Q742" s="254"/>
      <c r="R742" s="254"/>
      <c r="S742" s="254"/>
      <c r="T742" s="255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6" t="s">
        <v>152</v>
      </c>
      <c r="AU742" s="256" t="s">
        <v>85</v>
      </c>
      <c r="AV742" s="14" t="s">
        <v>150</v>
      </c>
      <c r="AW742" s="14" t="s">
        <v>32</v>
      </c>
      <c r="AX742" s="14" t="s">
        <v>83</v>
      </c>
      <c r="AY742" s="256" t="s">
        <v>144</v>
      </c>
    </row>
    <row r="743" spans="1:65" s="2" customFormat="1" ht="16.5" customHeight="1">
      <c r="A743" s="39"/>
      <c r="B743" s="40"/>
      <c r="C743" s="278" t="s">
        <v>900</v>
      </c>
      <c r="D743" s="278" t="s">
        <v>272</v>
      </c>
      <c r="E743" s="279" t="s">
        <v>901</v>
      </c>
      <c r="F743" s="280" t="s">
        <v>902</v>
      </c>
      <c r="G743" s="281" t="s">
        <v>238</v>
      </c>
      <c r="H743" s="282">
        <v>12.4</v>
      </c>
      <c r="I743" s="283"/>
      <c r="J743" s="284">
        <f>ROUND(I743*H743,2)</f>
        <v>0</v>
      </c>
      <c r="K743" s="285"/>
      <c r="L743" s="286"/>
      <c r="M743" s="287" t="s">
        <v>1</v>
      </c>
      <c r="N743" s="288" t="s">
        <v>41</v>
      </c>
      <c r="O743" s="92"/>
      <c r="P743" s="230">
        <f>O743*H743</f>
        <v>0</v>
      </c>
      <c r="Q743" s="230">
        <v>0.0021</v>
      </c>
      <c r="R743" s="230">
        <f>Q743*H743</f>
        <v>0.02604</v>
      </c>
      <c r="S743" s="230">
        <v>0</v>
      </c>
      <c r="T743" s="231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32" t="s">
        <v>435</v>
      </c>
      <c r="AT743" s="232" t="s">
        <v>272</v>
      </c>
      <c r="AU743" s="232" t="s">
        <v>85</v>
      </c>
      <c r="AY743" s="18" t="s">
        <v>144</v>
      </c>
      <c r="BE743" s="233">
        <f>IF(N743="základní",J743,0)</f>
        <v>0</v>
      </c>
      <c r="BF743" s="233">
        <f>IF(N743="snížená",J743,0)</f>
        <v>0</v>
      </c>
      <c r="BG743" s="233">
        <f>IF(N743="zákl. přenesená",J743,0)</f>
        <v>0</v>
      </c>
      <c r="BH743" s="233">
        <f>IF(N743="sníž. přenesená",J743,0)</f>
        <v>0</v>
      </c>
      <c r="BI743" s="233">
        <f>IF(N743="nulová",J743,0)</f>
        <v>0</v>
      </c>
      <c r="BJ743" s="18" t="s">
        <v>83</v>
      </c>
      <c r="BK743" s="233">
        <f>ROUND(I743*H743,2)</f>
        <v>0</v>
      </c>
      <c r="BL743" s="18" t="s">
        <v>277</v>
      </c>
      <c r="BM743" s="232" t="s">
        <v>903</v>
      </c>
    </row>
    <row r="744" spans="1:51" s="13" customFormat="1" ht="12">
      <c r="A744" s="13"/>
      <c r="B744" s="234"/>
      <c r="C744" s="235"/>
      <c r="D744" s="236" t="s">
        <v>152</v>
      </c>
      <c r="E744" s="237" t="s">
        <v>1</v>
      </c>
      <c r="F744" s="238" t="s">
        <v>904</v>
      </c>
      <c r="G744" s="235"/>
      <c r="H744" s="239">
        <v>1</v>
      </c>
      <c r="I744" s="240"/>
      <c r="J744" s="235"/>
      <c r="K744" s="235"/>
      <c r="L744" s="241"/>
      <c r="M744" s="242"/>
      <c r="N744" s="243"/>
      <c r="O744" s="243"/>
      <c r="P744" s="243"/>
      <c r="Q744" s="243"/>
      <c r="R744" s="243"/>
      <c r="S744" s="243"/>
      <c r="T744" s="24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5" t="s">
        <v>152</v>
      </c>
      <c r="AU744" s="245" t="s">
        <v>85</v>
      </c>
      <c r="AV744" s="13" t="s">
        <v>85</v>
      </c>
      <c r="AW744" s="13" t="s">
        <v>32</v>
      </c>
      <c r="AX744" s="13" t="s">
        <v>76</v>
      </c>
      <c r="AY744" s="245" t="s">
        <v>144</v>
      </c>
    </row>
    <row r="745" spans="1:51" s="13" customFormat="1" ht="12">
      <c r="A745" s="13"/>
      <c r="B745" s="234"/>
      <c r="C745" s="235"/>
      <c r="D745" s="236" t="s">
        <v>152</v>
      </c>
      <c r="E745" s="237" t="s">
        <v>1</v>
      </c>
      <c r="F745" s="238" t="s">
        <v>905</v>
      </c>
      <c r="G745" s="235"/>
      <c r="H745" s="239">
        <v>4.5</v>
      </c>
      <c r="I745" s="240"/>
      <c r="J745" s="235"/>
      <c r="K745" s="235"/>
      <c r="L745" s="241"/>
      <c r="M745" s="242"/>
      <c r="N745" s="243"/>
      <c r="O745" s="243"/>
      <c r="P745" s="243"/>
      <c r="Q745" s="243"/>
      <c r="R745" s="243"/>
      <c r="S745" s="243"/>
      <c r="T745" s="24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5" t="s">
        <v>152</v>
      </c>
      <c r="AU745" s="245" t="s">
        <v>85</v>
      </c>
      <c r="AV745" s="13" t="s">
        <v>85</v>
      </c>
      <c r="AW745" s="13" t="s">
        <v>32</v>
      </c>
      <c r="AX745" s="13" t="s">
        <v>76</v>
      </c>
      <c r="AY745" s="245" t="s">
        <v>144</v>
      </c>
    </row>
    <row r="746" spans="1:51" s="13" customFormat="1" ht="12">
      <c r="A746" s="13"/>
      <c r="B746" s="234"/>
      <c r="C746" s="235"/>
      <c r="D746" s="236" t="s">
        <v>152</v>
      </c>
      <c r="E746" s="237" t="s">
        <v>1</v>
      </c>
      <c r="F746" s="238" t="s">
        <v>906</v>
      </c>
      <c r="G746" s="235"/>
      <c r="H746" s="239">
        <v>4.5</v>
      </c>
      <c r="I746" s="240"/>
      <c r="J746" s="235"/>
      <c r="K746" s="235"/>
      <c r="L746" s="241"/>
      <c r="M746" s="242"/>
      <c r="N746" s="243"/>
      <c r="O746" s="243"/>
      <c r="P746" s="243"/>
      <c r="Q746" s="243"/>
      <c r="R746" s="243"/>
      <c r="S746" s="243"/>
      <c r="T746" s="24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5" t="s">
        <v>152</v>
      </c>
      <c r="AU746" s="245" t="s">
        <v>85</v>
      </c>
      <c r="AV746" s="13" t="s">
        <v>85</v>
      </c>
      <c r="AW746" s="13" t="s">
        <v>32</v>
      </c>
      <c r="AX746" s="13" t="s">
        <v>76</v>
      </c>
      <c r="AY746" s="245" t="s">
        <v>144</v>
      </c>
    </row>
    <row r="747" spans="1:51" s="13" customFormat="1" ht="12">
      <c r="A747" s="13"/>
      <c r="B747" s="234"/>
      <c r="C747" s="235"/>
      <c r="D747" s="236" t="s">
        <v>152</v>
      </c>
      <c r="E747" s="237" t="s">
        <v>1</v>
      </c>
      <c r="F747" s="238" t="s">
        <v>907</v>
      </c>
      <c r="G747" s="235"/>
      <c r="H747" s="239">
        <v>1.8</v>
      </c>
      <c r="I747" s="240"/>
      <c r="J747" s="235"/>
      <c r="K747" s="235"/>
      <c r="L747" s="241"/>
      <c r="M747" s="242"/>
      <c r="N747" s="243"/>
      <c r="O747" s="243"/>
      <c r="P747" s="243"/>
      <c r="Q747" s="243"/>
      <c r="R747" s="243"/>
      <c r="S747" s="243"/>
      <c r="T747" s="24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5" t="s">
        <v>152</v>
      </c>
      <c r="AU747" s="245" t="s">
        <v>85</v>
      </c>
      <c r="AV747" s="13" t="s">
        <v>85</v>
      </c>
      <c r="AW747" s="13" t="s">
        <v>32</v>
      </c>
      <c r="AX747" s="13" t="s">
        <v>76</v>
      </c>
      <c r="AY747" s="245" t="s">
        <v>144</v>
      </c>
    </row>
    <row r="748" spans="1:51" s="13" customFormat="1" ht="12">
      <c r="A748" s="13"/>
      <c r="B748" s="234"/>
      <c r="C748" s="235"/>
      <c r="D748" s="236" t="s">
        <v>152</v>
      </c>
      <c r="E748" s="237" t="s">
        <v>1</v>
      </c>
      <c r="F748" s="238" t="s">
        <v>908</v>
      </c>
      <c r="G748" s="235"/>
      <c r="H748" s="239">
        <v>0.6</v>
      </c>
      <c r="I748" s="240"/>
      <c r="J748" s="235"/>
      <c r="K748" s="235"/>
      <c r="L748" s="241"/>
      <c r="M748" s="242"/>
      <c r="N748" s="243"/>
      <c r="O748" s="243"/>
      <c r="P748" s="243"/>
      <c r="Q748" s="243"/>
      <c r="R748" s="243"/>
      <c r="S748" s="243"/>
      <c r="T748" s="24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5" t="s">
        <v>152</v>
      </c>
      <c r="AU748" s="245" t="s">
        <v>85</v>
      </c>
      <c r="AV748" s="13" t="s">
        <v>85</v>
      </c>
      <c r="AW748" s="13" t="s">
        <v>32</v>
      </c>
      <c r="AX748" s="13" t="s">
        <v>76</v>
      </c>
      <c r="AY748" s="245" t="s">
        <v>144</v>
      </c>
    </row>
    <row r="749" spans="1:51" s="14" customFormat="1" ht="12">
      <c r="A749" s="14"/>
      <c r="B749" s="246"/>
      <c r="C749" s="247"/>
      <c r="D749" s="236" t="s">
        <v>152</v>
      </c>
      <c r="E749" s="248" t="s">
        <v>1</v>
      </c>
      <c r="F749" s="249" t="s">
        <v>156</v>
      </c>
      <c r="G749" s="247"/>
      <c r="H749" s="250">
        <v>12.4</v>
      </c>
      <c r="I749" s="251"/>
      <c r="J749" s="247"/>
      <c r="K749" s="247"/>
      <c r="L749" s="252"/>
      <c r="M749" s="253"/>
      <c r="N749" s="254"/>
      <c r="O749" s="254"/>
      <c r="P749" s="254"/>
      <c r="Q749" s="254"/>
      <c r="R749" s="254"/>
      <c r="S749" s="254"/>
      <c r="T749" s="255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6" t="s">
        <v>152</v>
      </c>
      <c r="AU749" s="256" t="s">
        <v>85</v>
      </c>
      <c r="AV749" s="14" t="s">
        <v>150</v>
      </c>
      <c r="AW749" s="14" t="s">
        <v>32</v>
      </c>
      <c r="AX749" s="14" t="s">
        <v>83</v>
      </c>
      <c r="AY749" s="256" t="s">
        <v>144</v>
      </c>
    </row>
    <row r="750" spans="1:65" s="2" customFormat="1" ht="21.75" customHeight="1">
      <c r="A750" s="39"/>
      <c r="B750" s="40"/>
      <c r="C750" s="220" t="s">
        <v>909</v>
      </c>
      <c r="D750" s="220" t="s">
        <v>146</v>
      </c>
      <c r="E750" s="221" t="s">
        <v>910</v>
      </c>
      <c r="F750" s="222" t="s">
        <v>911</v>
      </c>
      <c r="G750" s="223" t="s">
        <v>531</v>
      </c>
      <c r="H750" s="224">
        <v>12</v>
      </c>
      <c r="I750" s="225"/>
      <c r="J750" s="226">
        <f>ROUND(I750*H750,2)</f>
        <v>0</v>
      </c>
      <c r="K750" s="227"/>
      <c r="L750" s="45"/>
      <c r="M750" s="228" t="s">
        <v>1</v>
      </c>
      <c r="N750" s="229" t="s">
        <v>41</v>
      </c>
      <c r="O750" s="92"/>
      <c r="P750" s="230">
        <f>O750*H750</f>
        <v>0</v>
      </c>
      <c r="Q750" s="230">
        <v>0</v>
      </c>
      <c r="R750" s="230">
        <f>Q750*H750</f>
        <v>0</v>
      </c>
      <c r="S750" s="230">
        <v>0</v>
      </c>
      <c r="T750" s="231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32" t="s">
        <v>277</v>
      </c>
      <c r="AT750" s="232" t="s">
        <v>146</v>
      </c>
      <c r="AU750" s="232" t="s">
        <v>85</v>
      </c>
      <c r="AY750" s="18" t="s">
        <v>144</v>
      </c>
      <c r="BE750" s="233">
        <f>IF(N750="základní",J750,0)</f>
        <v>0</v>
      </c>
      <c r="BF750" s="233">
        <f>IF(N750="snížená",J750,0)</f>
        <v>0</v>
      </c>
      <c r="BG750" s="233">
        <f>IF(N750="zákl. přenesená",J750,0)</f>
        <v>0</v>
      </c>
      <c r="BH750" s="233">
        <f>IF(N750="sníž. přenesená",J750,0)</f>
        <v>0</v>
      </c>
      <c r="BI750" s="233">
        <f>IF(N750="nulová",J750,0)</f>
        <v>0</v>
      </c>
      <c r="BJ750" s="18" t="s">
        <v>83</v>
      </c>
      <c r="BK750" s="233">
        <f>ROUND(I750*H750,2)</f>
        <v>0</v>
      </c>
      <c r="BL750" s="18" t="s">
        <v>277</v>
      </c>
      <c r="BM750" s="232" t="s">
        <v>912</v>
      </c>
    </row>
    <row r="751" spans="1:51" s="13" customFormat="1" ht="12">
      <c r="A751" s="13"/>
      <c r="B751" s="234"/>
      <c r="C751" s="235"/>
      <c r="D751" s="236" t="s">
        <v>152</v>
      </c>
      <c r="E751" s="237" t="s">
        <v>1</v>
      </c>
      <c r="F751" s="238" t="s">
        <v>804</v>
      </c>
      <c r="G751" s="235"/>
      <c r="H751" s="239">
        <v>3</v>
      </c>
      <c r="I751" s="240"/>
      <c r="J751" s="235"/>
      <c r="K751" s="235"/>
      <c r="L751" s="241"/>
      <c r="M751" s="242"/>
      <c r="N751" s="243"/>
      <c r="O751" s="243"/>
      <c r="P751" s="243"/>
      <c r="Q751" s="243"/>
      <c r="R751" s="243"/>
      <c r="S751" s="243"/>
      <c r="T751" s="24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5" t="s">
        <v>152</v>
      </c>
      <c r="AU751" s="245" t="s">
        <v>85</v>
      </c>
      <c r="AV751" s="13" t="s">
        <v>85</v>
      </c>
      <c r="AW751" s="13" t="s">
        <v>32</v>
      </c>
      <c r="AX751" s="13" t="s">
        <v>76</v>
      </c>
      <c r="AY751" s="245" t="s">
        <v>144</v>
      </c>
    </row>
    <row r="752" spans="1:51" s="13" customFormat="1" ht="12">
      <c r="A752" s="13"/>
      <c r="B752" s="234"/>
      <c r="C752" s="235"/>
      <c r="D752" s="236" t="s">
        <v>152</v>
      </c>
      <c r="E752" s="237" t="s">
        <v>1</v>
      </c>
      <c r="F752" s="238" t="s">
        <v>805</v>
      </c>
      <c r="G752" s="235"/>
      <c r="H752" s="239">
        <v>5</v>
      </c>
      <c r="I752" s="240"/>
      <c r="J752" s="235"/>
      <c r="K752" s="235"/>
      <c r="L752" s="241"/>
      <c r="M752" s="242"/>
      <c r="N752" s="243"/>
      <c r="O752" s="243"/>
      <c r="P752" s="243"/>
      <c r="Q752" s="243"/>
      <c r="R752" s="243"/>
      <c r="S752" s="243"/>
      <c r="T752" s="24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5" t="s">
        <v>152</v>
      </c>
      <c r="AU752" s="245" t="s">
        <v>85</v>
      </c>
      <c r="AV752" s="13" t="s">
        <v>85</v>
      </c>
      <c r="AW752" s="13" t="s">
        <v>32</v>
      </c>
      <c r="AX752" s="13" t="s">
        <v>76</v>
      </c>
      <c r="AY752" s="245" t="s">
        <v>144</v>
      </c>
    </row>
    <row r="753" spans="1:51" s="13" customFormat="1" ht="12">
      <c r="A753" s="13"/>
      <c r="B753" s="234"/>
      <c r="C753" s="235"/>
      <c r="D753" s="236" t="s">
        <v>152</v>
      </c>
      <c r="E753" s="237" t="s">
        <v>1</v>
      </c>
      <c r="F753" s="238" t="s">
        <v>806</v>
      </c>
      <c r="G753" s="235"/>
      <c r="H753" s="239">
        <v>2</v>
      </c>
      <c r="I753" s="240"/>
      <c r="J753" s="235"/>
      <c r="K753" s="235"/>
      <c r="L753" s="241"/>
      <c r="M753" s="242"/>
      <c r="N753" s="243"/>
      <c r="O753" s="243"/>
      <c r="P753" s="243"/>
      <c r="Q753" s="243"/>
      <c r="R753" s="243"/>
      <c r="S753" s="243"/>
      <c r="T753" s="24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5" t="s">
        <v>152</v>
      </c>
      <c r="AU753" s="245" t="s">
        <v>85</v>
      </c>
      <c r="AV753" s="13" t="s">
        <v>85</v>
      </c>
      <c r="AW753" s="13" t="s">
        <v>32</v>
      </c>
      <c r="AX753" s="13" t="s">
        <v>76</v>
      </c>
      <c r="AY753" s="245" t="s">
        <v>144</v>
      </c>
    </row>
    <row r="754" spans="1:51" s="13" customFormat="1" ht="12">
      <c r="A754" s="13"/>
      <c r="B754" s="234"/>
      <c r="C754" s="235"/>
      <c r="D754" s="236" t="s">
        <v>152</v>
      </c>
      <c r="E754" s="237" t="s">
        <v>1</v>
      </c>
      <c r="F754" s="238" t="s">
        <v>913</v>
      </c>
      <c r="G754" s="235"/>
      <c r="H754" s="239">
        <v>1</v>
      </c>
      <c r="I754" s="240"/>
      <c r="J754" s="235"/>
      <c r="K754" s="235"/>
      <c r="L754" s="241"/>
      <c r="M754" s="242"/>
      <c r="N754" s="243"/>
      <c r="O754" s="243"/>
      <c r="P754" s="243"/>
      <c r="Q754" s="243"/>
      <c r="R754" s="243"/>
      <c r="S754" s="243"/>
      <c r="T754" s="24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5" t="s">
        <v>152</v>
      </c>
      <c r="AU754" s="245" t="s">
        <v>85</v>
      </c>
      <c r="AV754" s="13" t="s">
        <v>85</v>
      </c>
      <c r="AW754" s="13" t="s">
        <v>32</v>
      </c>
      <c r="AX754" s="13" t="s">
        <v>76</v>
      </c>
      <c r="AY754" s="245" t="s">
        <v>144</v>
      </c>
    </row>
    <row r="755" spans="1:51" s="13" customFormat="1" ht="12">
      <c r="A755" s="13"/>
      <c r="B755" s="234"/>
      <c r="C755" s="235"/>
      <c r="D755" s="236" t="s">
        <v>152</v>
      </c>
      <c r="E755" s="237" t="s">
        <v>1</v>
      </c>
      <c r="F755" s="238" t="s">
        <v>914</v>
      </c>
      <c r="G755" s="235"/>
      <c r="H755" s="239">
        <v>1</v>
      </c>
      <c r="I755" s="240"/>
      <c r="J755" s="235"/>
      <c r="K755" s="235"/>
      <c r="L755" s="241"/>
      <c r="M755" s="242"/>
      <c r="N755" s="243"/>
      <c r="O755" s="243"/>
      <c r="P755" s="243"/>
      <c r="Q755" s="243"/>
      <c r="R755" s="243"/>
      <c r="S755" s="243"/>
      <c r="T755" s="24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5" t="s">
        <v>152</v>
      </c>
      <c r="AU755" s="245" t="s">
        <v>85</v>
      </c>
      <c r="AV755" s="13" t="s">
        <v>85</v>
      </c>
      <c r="AW755" s="13" t="s">
        <v>32</v>
      </c>
      <c r="AX755" s="13" t="s">
        <v>76</v>
      </c>
      <c r="AY755" s="245" t="s">
        <v>144</v>
      </c>
    </row>
    <row r="756" spans="1:51" s="14" customFormat="1" ht="12">
      <c r="A756" s="14"/>
      <c r="B756" s="246"/>
      <c r="C756" s="247"/>
      <c r="D756" s="236" t="s">
        <v>152</v>
      </c>
      <c r="E756" s="248" t="s">
        <v>1</v>
      </c>
      <c r="F756" s="249" t="s">
        <v>156</v>
      </c>
      <c r="G756" s="247"/>
      <c r="H756" s="250">
        <v>12</v>
      </c>
      <c r="I756" s="251"/>
      <c r="J756" s="247"/>
      <c r="K756" s="247"/>
      <c r="L756" s="252"/>
      <c r="M756" s="253"/>
      <c r="N756" s="254"/>
      <c r="O756" s="254"/>
      <c r="P756" s="254"/>
      <c r="Q756" s="254"/>
      <c r="R756" s="254"/>
      <c r="S756" s="254"/>
      <c r="T756" s="25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6" t="s">
        <v>152</v>
      </c>
      <c r="AU756" s="256" t="s">
        <v>85</v>
      </c>
      <c r="AV756" s="14" t="s">
        <v>150</v>
      </c>
      <c r="AW756" s="14" t="s">
        <v>32</v>
      </c>
      <c r="AX756" s="14" t="s">
        <v>83</v>
      </c>
      <c r="AY756" s="256" t="s">
        <v>144</v>
      </c>
    </row>
    <row r="757" spans="1:65" s="2" customFormat="1" ht="16.5" customHeight="1">
      <c r="A757" s="39"/>
      <c r="B757" s="40"/>
      <c r="C757" s="278" t="s">
        <v>915</v>
      </c>
      <c r="D757" s="278" t="s">
        <v>272</v>
      </c>
      <c r="E757" s="279" t="s">
        <v>901</v>
      </c>
      <c r="F757" s="280" t="s">
        <v>902</v>
      </c>
      <c r="G757" s="281" t="s">
        <v>238</v>
      </c>
      <c r="H757" s="282">
        <v>14.8</v>
      </c>
      <c r="I757" s="283"/>
      <c r="J757" s="284">
        <f>ROUND(I757*H757,2)</f>
        <v>0</v>
      </c>
      <c r="K757" s="285"/>
      <c r="L757" s="286"/>
      <c r="M757" s="287" t="s">
        <v>1</v>
      </c>
      <c r="N757" s="288" t="s">
        <v>41</v>
      </c>
      <c r="O757" s="92"/>
      <c r="P757" s="230">
        <f>O757*H757</f>
        <v>0</v>
      </c>
      <c r="Q757" s="230">
        <v>0.0021</v>
      </c>
      <c r="R757" s="230">
        <f>Q757*H757</f>
        <v>0.03108</v>
      </c>
      <c r="S757" s="230">
        <v>0</v>
      </c>
      <c r="T757" s="231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2" t="s">
        <v>435</v>
      </c>
      <c r="AT757" s="232" t="s">
        <v>272</v>
      </c>
      <c r="AU757" s="232" t="s">
        <v>85</v>
      </c>
      <c r="AY757" s="18" t="s">
        <v>144</v>
      </c>
      <c r="BE757" s="233">
        <f>IF(N757="základní",J757,0)</f>
        <v>0</v>
      </c>
      <c r="BF757" s="233">
        <f>IF(N757="snížená",J757,0)</f>
        <v>0</v>
      </c>
      <c r="BG757" s="233">
        <f>IF(N757="zákl. přenesená",J757,0)</f>
        <v>0</v>
      </c>
      <c r="BH757" s="233">
        <f>IF(N757="sníž. přenesená",J757,0)</f>
        <v>0</v>
      </c>
      <c r="BI757" s="233">
        <f>IF(N757="nulová",J757,0)</f>
        <v>0</v>
      </c>
      <c r="BJ757" s="18" t="s">
        <v>83</v>
      </c>
      <c r="BK757" s="233">
        <f>ROUND(I757*H757,2)</f>
        <v>0</v>
      </c>
      <c r="BL757" s="18" t="s">
        <v>277</v>
      </c>
      <c r="BM757" s="232" t="s">
        <v>916</v>
      </c>
    </row>
    <row r="758" spans="1:51" s="13" customFormat="1" ht="12">
      <c r="A758" s="13"/>
      <c r="B758" s="234"/>
      <c r="C758" s="235"/>
      <c r="D758" s="236" t="s">
        <v>152</v>
      </c>
      <c r="E758" s="237" t="s">
        <v>1</v>
      </c>
      <c r="F758" s="238" t="s">
        <v>917</v>
      </c>
      <c r="G758" s="235"/>
      <c r="H758" s="239">
        <v>3.6</v>
      </c>
      <c r="I758" s="240"/>
      <c r="J758" s="235"/>
      <c r="K758" s="235"/>
      <c r="L758" s="241"/>
      <c r="M758" s="242"/>
      <c r="N758" s="243"/>
      <c r="O758" s="243"/>
      <c r="P758" s="243"/>
      <c r="Q758" s="243"/>
      <c r="R758" s="243"/>
      <c r="S758" s="243"/>
      <c r="T758" s="24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5" t="s">
        <v>152</v>
      </c>
      <c r="AU758" s="245" t="s">
        <v>85</v>
      </c>
      <c r="AV758" s="13" t="s">
        <v>85</v>
      </c>
      <c r="AW758" s="13" t="s">
        <v>32</v>
      </c>
      <c r="AX758" s="13" t="s">
        <v>76</v>
      </c>
      <c r="AY758" s="245" t="s">
        <v>144</v>
      </c>
    </row>
    <row r="759" spans="1:51" s="13" customFormat="1" ht="12">
      <c r="A759" s="13"/>
      <c r="B759" s="234"/>
      <c r="C759" s="235"/>
      <c r="D759" s="236" t="s">
        <v>152</v>
      </c>
      <c r="E759" s="237" t="s">
        <v>1</v>
      </c>
      <c r="F759" s="238" t="s">
        <v>918</v>
      </c>
      <c r="G759" s="235"/>
      <c r="H759" s="239">
        <v>6</v>
      </c>
      <c r="I759" s="240"/>
      <c r="J759" s="235"/>
      <c r="K759" s="235"/>
      <c r="L759" s="241"/>
      <c r="M759" s="242"/>
      <c r="N759" s="243"/>
      <c r="O759" s="243"/>
      <c r="P759" s="243"/>
      <c r="Q759" s="243"/>
      <c r="R759" s="243"/>
      <c r="S759" s="243"/>
      <c r="T759" s="24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5" t="s">
        <v>152</v>
      </c>
      <c r="AU759" s="245" t="s">
        <v>85</v>
      </c>
      <c r="AV759" s="13" t="s">
        <v>85</v>
      </c>
      <c r="AW759" s="13" t="s">
        <v>32</v>
      </c>
      <c r="AX759" s="13" t="s">
        <v>76</v>
      </c>
      <c r="AY759" s="245" t="s">
        <v>144</v>
      </c>
    </row>
    <row r="760" spans="1:51" s="13" customFormat="1" ht="12">
      <c r="A760" s="13"/>
      <c r="B760" s="234"/>
      <c r="C760" s="235"/>
      <c r="D760" s="236" t="s">
        <v>152</v>
      </c>
      <c r="E760" s="237" t="s">
        <v>1</v>
      </c>
      <c r="F760" s="238" t="s">
        <v>919</v>
      </c>
      <c r="G760" s="235"/>
      <c r="H760" s="239">
        <v>2.4</v>
      </c>
      <c r="I760" s="240"/>
      <c r="J760" s="235"/>
      <c r="K760" s="235"/>
      <c r="L760" s="241"/>
      <c r="M760" s="242"/>
      <c r="N760" s="243"/>
      <c r="O760" s="243"/>
      <c r="P760" s="243"/>
      <c r="Q760" s="243"/>
      <c r="R760" s="243"/>
      <c r="S760" s="243"/>
      <c r="T760" s="24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5" t="s">
        <v>152</v>
      </c>
      <c r="AU760" s="245" t="s">
        <v>85</v>
      </c>
      <c r="AV760" s="13" t="s">
        <v>85</v>
      </c>
      <c r="AW760" s="13" t="s">
        <v>32</v>
      </c>
      <c r="AX760" s="13" t="s">
        <v>76</v>
      </c>
      <c r="AY760" s="245" t="s">
        <v>144</v>
      </c>
    </row>
    <row r="761" spans="1:51" s="13" customFormat="1" ht="12">
      <c r="A761" s="13"/>
      <c r="B761" s="234"/>
      <c r="C761" s="235"/>
      <c r="D761" s="236" t="s">
        <v>152</v>
      </c>
      <c r="E761" s="237" t="s">
        <v>1</v>
      </c>
      <c r="F761" s="238" t="s">
        <v>920</v>
      </c>
      <c r="G761" s="235"/>
      <c r="H761" s="239">
        <v>1.2</v>
      </c>
      <c r="I761" s="240"/>
      <c r="J761" s="235"/>
      <c r="K761" s="235"/>
      <c r="L761" s="241"/>
      <c r="M761" s="242"/>
      <c r="N761" s="243"/>
      <c r="O761" s="243"/>
      <c r="P761" s="243"/>
      <c r="Q761" s="243"/>
      <c r="R761" s="243"/>
      <c r="S761" s="243"/>
      <c r="T761" s="24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5" t="s">
        <v>152</v>
      </c>
      <c r="AU761" s="245" t="s">
        <v>85</v>
      </c>
      <c r="AV761" s="13" t="s">
        <v>85</v>
      </c>
      <c r="AW761" s="13" t="s">
        <v>32</v>
      </c>
      <c r="AX761" s="13" t="s">
        <v>76</v>
      </c>
      <c r="AY761" s="245" t="s">
        <v>144</v>
      </c>
    </row>
    <row r="762" spans="1:51" s="13" customFormat="1" ht="12">
      <c r="A762" s="13"/>
      <c r="B762" s="234"/>
      <c r="C762" s="235"/>
      <c r="D762" s="236" t="s">
        <v>152</v>
      </c>
      <c r="E762" s="237" t="s">
        <v>1</v>
      </c>
      <c r="F762" s="238" t="s">
        <v>921</v>
      </c>
      <c r="G762" s="235"/>
      <c r="H762" s="239">
        <v>1.6</v>
      </c>
      <c r="I762" s="240"/>
      <c r="J762" s="235"/>
      <c r="K762" s="235"/>
      <c r="L762" s="241"/>
      <c r="M762" s="242"/>
      <c r="N762" s="243"/>
      <c r="O762" s="243"/>
      <c r="P762" s="243"/>
      <c r="Q762" s="243"/>
      <c r="R762" s="243"/>
      <c r="S762" s="243"/>
      <c r="T762" s="24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5" t="s">
        <v>152</v>
      </c>
      <c r="AU762" s="245" t="s">
        <v>85</v>
      </c>
      <c r="AV762" s="13" t="s">
        <v>85</v>
      </c>
      <c r="AW762" s="13" t="s">
        <v>32</v>
      </c>
      <c r="AX762" s="13" t="s">
        <v>76</v>
      </c>
      <c r="AY762" s="245" t="s">
        <v>144</v>
      </c>
    </row>
    <row r="763" spans="1:51" s="14" customFormat="1" ht="12">
      <c r="A763" s="14"/>
      <c r="B763" s="246"/>
      <c r="C763" s="247"/>
      <c r="D763" s="236" t="s">
        <v>152</v>
      </c>
      <c r="E763" s="248" t="s">
        <v>1</v>
      </c>
      <c r="F763" s="249" t="s">
        <v>156</v>
      </c>
      <c r="G763" s="247"/>
      <c r="H763" s="250">
        <v>14.799999999999999</v>
      </c>
      <c r="I763" s="251"/>
      <c r="J763" s="247"/>
      <c r="K763" s="247"/>
      <c r="L763" s="252"/>
      <c r="M763" s="253"/>
      <c r="N763" s="254"/>
      <c r="O763" s="254"/>
      <c r="P763" s="254"/>
      <c r="Q763" s="254"/>
      <c r="R763" s="254"/>
      <c r="S763" s="254"/>
      <c r="T763" s="255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6" t="s">
        <v>152</v>
      </c>
      <c r="AU763" s="256" t="s">
        <v>85</v>
      </c>
      <c r="AV763" s="14" t="s">
        <v>150</v>
      </c>
      <c r="AW763" s="14" t="s">
        <v>32</v>
      </c>
      <c r="AX763" s="14" t="s">
        <v>83</v>
      </c>
      <c r="AY763" s="256" t="s">
        <v>144</v>
      </c>
    </row>
    <row r="764" spans="1:65" s="2" customFormat="1" ht="21.75" customHeight="1">
      <c r="A764" s="39"/>
      <c r="B764" s="40"/>
      <c r="C764" s="220" t="s">
        <v>922</v>
      </c>
      <c r="D764" s="220" t="s">
        <v>146</v>
      </c>
      <c r="E764" s="221" t="s">
        <v>923</v>
      </c>
      <c r="F764" s="222" t="s">
        <v>924</v>
      </c>
      <c r="G764" s="223" t="s">
        <v>531</v>
      </c>
      <c r="H764" s="224">
        <v>15</v>
      </c>
      <c r="I764" s="225"/>
      <c r="J764" s="226">
        <f>ROUND(I764*H764,2)</f>
        <v>0</v>
      </c>
      <c r="K764" s="227"/>
      <c r="L764" s="45"/>
      <c r="M764" s="228" t="s">
        <v>1</v>
      </c>
      <c r="N764" s="229" t="s">
        <v>41</v>
      </c>
      <c r="O764" s="92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2" t="s">
        <v>277</v>
      </c>
      <c r="AT764" s="232" t="s">
        <v>146</v>
      </c>
      <c r="AU764" s="232" t="s">
        <v>85</v>
      </c>
      <c r="AY764" s="18" t="s">
        <v>144</v>
      </c>
      <c r="BE764" s="233">
        <f>IF(N764="základní",J764,0)</f>
        <v>0</v>
      </c>
      <c r="BF764" s="233">
        <f>IF(N764="snížená",J764,0)</f>
        <v>0</v>
      </c>
      <c r="BG764" s="233">
        <f>IF(N764="zákl. přenesená",J764,0)</f>
        <v>0</v>
      </c>
      <c r="BH764" s="233">
        <f>IF(N764="sníž. přenesená",J764,0)</f>
        <v>0</v>
      </c>
      <c r="BI764" s="233">
        <f>IF(N764="nulová",J764,0)</f>
        <v>0</v>
      </c>
      <c r="BJ764" s="18" t="s">
        <v>83</v>
      </c>
      <c r="BK764" s="233">
        <f>ROUND(I764*H764,2)</f>
        <v>0</v>
      </c>
      <c r="BL764" s="18" t="s">
        <v>277</v>
      </c>
      <c r="BM764" s="232" t="s">
        <v>925</v>
      </c>
    </row>
    <row r="765" spans="1:51" s="13" customFormat="1" ht="12">
      <c r="A765" s="13"/>
      <c r="B765" s="234"/>
      <c r="C765" s="235"/>
      <c r="D765" s="236" t="s">
        <v>152</v>
      </c>
      <c r="E765" s="237" t="s">
        <v>1</v>
      </c>
      <c r="F765" s="238" t="s">
        <v>799</v>
      </c>
      <c r="G765" s="235"/>
      <c r="H765" s="239">
        <v>4</v>
      </c>
      <c r="I765" s="240"/>
      <c r="J765" s="235"/>
      <c r="K765" s="235"/>
      <c r="L765" s="241"/>
      <c r="M765" s="242"/>
      <c r="N765" s="243"/>
      <c r="O765" s="243"/>
      <c r="P765" s="243"/>
      <c r="Q765" s="243"/>
      <c r="R765" s="243"/>
      <c r="S765" s="243"/>
      <c r="T765" s="24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5" t="s">
        <v>152</v>
      </c>
      <c r="AU765" s="245" t="s">
        <v>85</v>
      </c>
      <c r="AV765" s="13" t="s">
        <v>85</v>
      </c>
      <c r="AW765" s="13" t="s">
        <v>32</v>
      </c>
      <c r="AX765" s="13" t="s">
        <v>76</v>
      </c>
      <c r="AY765" s="245" t="s">
        <v>144</v>
      </c>
    </row>
    <row r="766" spans="1:51" s="13" customFormat="1" ht="12">
      <c r="A766" s="13"/>
      <c r="B766" s="234"/>
      <c r="C766" s="235"/>
      <c r="D766" s="236" t="s">
        <v>152</v>
      </c>
      <c r="E766" s="237" t="s">
        <v>1</v>
      </c>
      <c r="F766" s="238" t="s">
        <v>800</v>
      </c>
      <c r="G766" s="235"/>
      <c r="H766" s="239">
        <v>1</v>
      </c>
      <c r="I766" s="240"/>
      <c r="J766" s="235"/>
      <c r="K766" s="235"/>
      <c r="L766" s="241"/>
      <c r="M766" s="242"/>
      <c r="N766" s="243"/>
      <c r="O766" s="243"/>
      <c r="P766" s="243"/>
      <c r="Q766" s="243"/>
      <c r="R766" s="243"/>
      <c r="S766" s="243"/>
      <c r="T766" s="24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5" t="s">
        <v>152</v>
      </c>
      <c r="AU766" s="245" t="s">
        <v>85</v>
      </c>
      <c r="AV766" s="13" t="s">
        <v>85</v>
      </c>
      <c r="AW766" s="13" t="s">
        <v>32</v>
      </c>
      <c r="AX766" s="13" t="s">
        <v>76</v>
      </c>
      <c r="AY766" s="245" t="s">
        <v>144</v>
      </c>
    </row>
    <row r="767" spans="1:51" s="13" customFormat="1" ht="12">
      <c r="A767" s="13"/>
      <c r="B767" s="234"/>
      <c r="C767" s="235"/>
      <c r="D767" s="236" t="s">
        <v>152</v>
      </c>
      <c r="E767" s="237" t="s">
        <v>1</v>
      </c>
      <c r="F767" s="238" t="s">
        <v>801</v>
      </c>
      <c r="G767" s="235"/>
      <c r="H767" s="239">
        <v>3</v>
      </c>
      <c r="I767" s="240"/>
      <c r="J767" s="235"/>
      <c r="K767" s="235"/>
      <c r="L767" s="241"/>
      <c r="M767" s="242"/>
      <c r="N767" s="243"/>
      <c r="O767" s="243"/>
      <c r="P767" s="243"/>
      <c r="Q767" s="243"/>
      <c r="R767" s="243"/>
      <c r="S767" s="243"/>
      <c r="T767" s="24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5" t="s">
        <v>152</v>
      </c>
      <c r="AU767" s="245" t="s">
        <v>85</v>
      </c>
      <c r="AV767" s="13" t="s">
        <v>85</v>
      </c>
      <c r="AW767" s="13" t="s">
        <v>32</v>
      </c>
      <c r="AX767" s="13" t="s">
        <v>76</v>
      </c>
      <c r="AY767" s="245" t="s">
        <v>144</v>
      </c>
    </row>
    <row r="768" spans="1:51" s="13" customFormat="1" ht="12">
      <c r="A768" s="13"/>
      <c r="B768" s="234"/>
      <c r="C768" s="235"/>
      <c r="D768" s="236" t="s">
        <v>152</v>
      </c>
      <c r="E768" s="237" t="s">
        <v>1</v>
      </c>
      <c r="F768" s="238" t="s">
        <v>802</v>
      </c>
      <c r="G768" s="235"/>
      <c r="H768" s="239">
        <v>3</v>
      </c>
      <c r="I768" s="240"/>
      <c r="J768" s="235"/>
      <c r="K768" s="235"/>
      <c r="L768" s="241"/>
      <c r="M768" s="242"/>
      <c r="N768" s="243"/>
      <c r="O768" s="243"/>
      <c r="P768" s="243"/>
      <c r="Q768" s="243"/>
      <c r="R768" s="243"/>
      <c r="S768" s="243"/>
      <c r="T768" s="24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5" t="s">
        <v>152</v>
      </c>
      <c r="AU768" s="245" t="s">
        <v>85</v>
      </c>
      <c r="AV768" s="13" t="s">
        <v>85</v>
      </c>
      <c r="AW768" s="13" t="s">
        <v>32</v>
      </c>
      <c r="AX768" s="13" t="s">
        <v>76</v>
      </c>
      <c r="AY768" s="245" t="s">
        <v>144</v>
      </c>
    </row>
    <row r="769" spans="1:51" s="13" customFormat="1" ht="12">
      <c r="A769" s="13"/>
      <c r="B769" s="234"/>
      <c r="C769" s="235"/>
      <c r="D769" s="236" t="s">
        <v>152</v>
      </c>
      <c r="E769" s="237" t="s">
        <v>1</v>
      </c>
      <c r="F769" s="238" t="s">
        <v>803</v>
      </c>
      <c r="G769" s="235"/>
      <c r="H769" s="239">
        <v>4</v>
      </c>
      <c r="I769" s="240"/>
      <c r="J769" s="235"/>
      <c r="K769" s="235"/>
      <c r="L769" s="241"/>
      <c r="M769" s="242"/>
      <c r="N769" s="243"/>
      <c r="O769" s="243"/>
      <c r="P769" s="243"/>
      <c r="Q769" s="243"/>
      <c r="R769" s="243"/>
      <c r="S769" s="243"/>
      <c r="T769" s="24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5" t="s">
        <v>152</v>
      </c>
      <c r="AU769" s="245" t="s">
        <v>85</v>
      </c>
      <c r="AV769" s="13" t="s">
        <v>85</v>
      </c>
      <c r="AW769" s="13" t="s">
        <v>32</v>
      </c>
      <c r="AX769" s="13" t="s">
        <v>76</v>
      </c>
      <c r="AY769" s="245" t="s">
        <v>144</v>
      </c>
    </row>
    <row r="770" spans="1:51" s="14" customFormat="1" ht="12">
      <c r="A770" s="14"/>
      <c r="B770" s="246"/>
      <c r="C770" s="247"/>
      <c r="D770" s="236" t="s">
        <v>152</v>
      </c>
      <c r="E770" s="248" t="s">
        <v>1</v>
      </c>
      <c r="F770" s="249" t="s">
        <v>156</v>
      </c>
      <c r="G770" s="247"/>
      <c r="H770" s="250">
        <v>15</v>
      </c>
      <c r="I770" s="251"/>
      <c r="J770" s="247"/>
      <c r="K770" s="247"/>
      <c r="L770" s="252"/>
      <c r="M770" s="253"/>
      <c r="N770" s="254"/>
      <c r="O770" s="254"/>
      <c r="P770" s="254"/>
      <c r="Q770" s="254"/>
      <c r="R770" s="254"/>
      <c r="S770" s="254"/>
      <c r="T770" s="25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6" t="s">
        <v>152</v>
      </c>
      <c r="AU770" s="256" t="s">
        <v>85</v>
      </c>
      <c r="AV770" s="14" t="s">
        <v>150</v>
      </c>
      <c r="AW770" s="14" t="s">
        <v>32</v>
      </c>
      <c r="AX770" s="14" t="s">
        <v>83</v>
      </c>
      <c r="AY770" s="256" t="s">
        <v>144</v>
      </c>
    </row>
    <row r="771" spans="1:65" s="2" customFormat="1" ht="16.5" customHeight="1">
      <c r="A771" s="39"/>
      <c r="B771" s="40"/>
      <c r="C771" s="278" t="s">
        <v>926</v>
      </c>
      <c r="D771" s="278" t="s">
        <v>272</v>
      </c>
      <c r="E771" s="279" t="s">
        <v>901</v>
      </c>
      <c r="F771" s="280" t="s">
        <v>902</v>
      </c>
      <c r="G771" s="281" t="s">
        <v>238</v>
      </c>
      <c r="H771" s="282">
        <v>27.7</v>
      </c>
      <c r="I771" s="283"/>
      <c r="J771" s="284">
        <f>ROUND(I771*H771,2)</f>
        <v>0</v>
      </c>
      <c r="K771" s="285"/>
      <c r="L771" s="286"/>
      <c r="M771" s="287" t="s">
        <v>1</v>
      </c>
      <c r="N771" s="288" t="s">
        <v>41</v>
      </c>
      <c r="O771" s="92"/>
      <c r="P771" s="230">
        <f>O771*H771</f>
        <v>0</v>
      </c>
      <c r="Q771" s="230">
        <v>0.0021</v>
      </c>
      <c r="R771" s="230">
        <f>Q771*H771</f>
        <v>0.05816999999999999</v>
      </c>
      <c r="S771" s="230">
        <v>0</v>
      </c>
      <c r="T771" s="231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2" t="s">
        <v>435</v>
      </c>
      <c r="AT771" s="232" t="s">
        <v>272</v>
      </c>
      <c r="AU771" s="232" t="s">
        <v>85</v>
      </c>
      <c r="AY771" s="18" t="s">
        <v>144</v>
      </c>
      <c r="BE771" s="233">
        <f>IF(N771="základní",J771,0)</f>
        <v>0</v>
      </c>
      <c r="BF771" s="233">
        <f>IF(N771="snížená",J771,0)</f>
        <v>0</v>
      </c>
      <c r="BG771" s="233">
        <f>IF(N771="zákl. přenesená",J771,0)</f>
        <v>0</v>
      </c>
      <c r="BH771" s="233">
        <f>IF(N771="sníž. přenesená",J771,0)</f>
        <v>0</v>
      </c>
      <c r="BI771" s="233">
        <f>IF(N771="nulová",J771,0)</f>
        <v>0</v>
      </c>
      <c r="BJ771" s="18" t="s">
        <v>83</v>
      </c>
      <c r="BK771" s="233">
        <f>ROUND(I771*H771,2)</f>
        <v>0</v>
      </c>
      <c r="BL771" s="18" t="s">
        <v>277</v>
      </c>
      <c r="BM771" s="232" t="s">
        <v>927</v>
      </c>
    </row>
    <row r="772" spans="1:51" s="13" customFormat="1" ht="12">
      <c r="A772" s="13"/>
      <c r="B772" s="234"/>
      <c r="C772" s="235"/>
      <c r="D772" s="236" t="s">
        <v>152</v>
      </c>
      <c r="E772" s="237" t="s">
        <v>1</v>
      </c>
      <c r="F772" s="238" t="s">
        <v>928</v>
      </c>
      <c r="G772" s="235"/>
      <c r="H772" s="239">
        <v>7.2</v>
      </c>
      <c r="I772" s="240"/>
      <c r="J772" s="235"/>
      <c r="K772" s="235"/>
      <c r="L772" s="241"/>
      <c r="M772" s="242"/>
      <c r="N772" s="243"/>
      <c r="O772" s="243"/>
      <c r="P772" s="243"/>
      <c r="Q772" s="243"/>
      <c r="R772" s="243"/>
      <c r="S772" s="243"/>
      <c r="T772" s="24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5" t="s">
        <v>152</v>
      </c>
      <c r="AU772" s="245" t="s">
        <v>85</v>
      </c>
      <c r="AV772" s="13" t="s">
        <v>85</v>
      </c>
      <c r="AW772" s="13" t="s">
        <v>32</v>
      </c>
      <c r="AX772" s="13" t="s">
        <v>76</v>
      </c>
      <c r="AY772" s="245" t="s">
        <v>144</v>
      </c>
    </row>
    <row r="773" spans="1:51" s="13" customFormat="1" ht="12">
      <c r="A773" s="13"/>
      <c r="B773" s="234"/>
      <c r="C773" s="235"/>
      <c r="D773" s="236" t="s">
        <v>152</v>
      </c>
      <c r="E773" s="237" t="s">
        <v>1</v>
      </c>
      <c r="F773" s="238" t="s">
        <v>929</v>
      </c>
      <c r="G773" s="235"/>
      <c r="H773" s="239">
        <v>1.8</v>
      </c>
      <c r="I773" s="240"/>
      <c r="J773" s="235"/>
      <c r="K773" s="235"/>
      <c r="L773" s="241"/>
      <c r="M773" s="242"/>
      <c r="N773" s="243"/>
      <c r="O773" s="243"/>
      <c r="P773" s="243"/>
      <c r="Q773" s="243"/>
      <c r="R773" s="243"/>
      <c r="S773" s="243"/>
      <c r="T773" s="24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5" t="s">
        <v>152</v>
      </c>
      <c r="AU773" s="245" t="s">
        <v>85</v>
      </c>
      <c r="AV773" s="13" t="s">
        <v>85</v>
      </c>
      <c r="AW773" s="13" t="s">
        <v>32</v>
      </c>
      <c r="AX773" s="13" t="s">
        <v>76</v>
      </c>
      <c r="AY773" s="245" t="s">
        <v>144</v>
      </c>
    </row>
    <row r="774" spans="1:51" s="13" customFormat="1" ht="12">
      <c r="A774" s="13"/>
      <c r="B774" s="234"/>
      <c r="C774" s="235"/>
      <c r="D774" s="236" t="s">
        <v>152</v>
      </c>
      <c r="E774" s="237" t="s">
        <v>1</v>
      </c>
      <c r="F774" s="238" t="s">
        <v>930</v>
      </c>
      <c r="G774" s="235"/>
      <c r="H774" s="239">
        <v>6.3</v>
      </c>
      <c r="I774" s="240"/>
      <c r="J774" s="235"/>
      <c r="K774" s="235"/>
      <c r="L774" s="241"/>
      <c r="M774" s="242"/>
      <c r="N774" s="243"/>
      <c r="O774" s="243"/>
      <c r="P774" s="243"/>
      <c r="Q774" s="243"/>
      <c r="R774" s="243"/>
      <c r="S774" s="243"/>
      <c r="T774" s="24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5" t="s">
        <v>152</v>
      </c>
      <c r="AU774" s="245" t="s">
        <v>85</v>
      </c>
      <c r="AV774" s="13" t="s">
        <v>85</v>
      </c>
      <c r="AW774" s="13" t="s">
        <v>32</v>
      </c>
      <c r="AX774" s="13" t="s">
        <v>76</v>
      </c>
      <c r="AY774" s="245" t="s">
        <v>144</v>
      </c>
    </row>
    <row r="775" spans="1:51" s="13" customFormat="1" ht="12">
      <c r="A775" s="13"/>
      <c r="B775" s="234"/>
      <c r="C775" s="235"/>
      <c r="D775" s="236" t="s">
        <v>152</v>
      </c>
      <c r="E775" s="237" t="s">
        <v>1</v>
      </c>
      <c r="F775" s="238" t="s">
        <v>931</v>
      </c>
      <c r="G775" s="235"/>
      <c r="H775" s="239">
        <v>5.4</v>
      </c>
      <c r="I775" s="240"/>
      <c r="J775" s="235"/>
      <c r="K775" s="235"/>
      <c r="L775" s="241"/>
      <c r="M775" s="242"/>
      <c r="N775" s="243"/>
      <c r="O775" s="243"/>
      <c r="P775" s="243"/>
      <c r="Q775" s="243"/>
      <c r="R775" s="243"/>
      <c r="S775" s="243"/>
      <c r="T775" s="24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5" t="s">
        <v>152</v>
      </c>
      <c r="AU775" s="245" t="s">
        <v>85</v>
      </c>
      <c r="AV775" s="13" t="s">
        <v>85</v>
      </c>
      <c r="AW775" s="13" t="s">
        <v>32</v>
      </c>
      <c r="AX775" s="13" t="s">
        <v>76</v>
      </c>
      <c r="AY775" s="245" t="s">
        <v>144</v>
      </c>
    </row>
    <row r="776" spans="1:51" s="13" customFormat="1" ht="12">
      <c r="A776" s="13"/>
      <c r="B776" s="234"/>
      <c r="C776" s="235"/>
      <c r="D776" s="236" t="s">
        <v>152</v>
      </c>
      <c r="E776" s="237" t="s">
        <v>1</v>
      </c>
      <c r="F776" s="238" t="s">
        <v>932</v>
      </c>
      <c r="G776" s="235"/>
      <c r="H776" s="239">
        <v>7</v>
      </c>
      <c r="I776" s="240"/>
      <c r="J776" s="235"/>
      <c r="K776" s="235"/>
      <c r="L776" s="241"/>
      <c r="M776" s="242"/>
      <c r="N776" s="243"/>
      <c r="O776" s="243"/>
      <c r="P776" s="243"/>
      <c r="Q776" s="243"/>
      <c r="R776" s="243"/>
      <c r="S776" s="243"/>
      <c r="T776" s="24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5" t="s">
        <v>152</v>
      </c>
      <c r="AU776" s="245" t="s">
        <v>85</v>
      </c>
      <c r="AV776" s="13" t="s">
        <v>85</v>
      </c>
      <c r="AW776" s="13" t="s">
        <v>32</v>
      </c>
      <c r="AX776" s="13" t="s">
        <v>76</v>
      </c>
      <c r="AY776" s="245" t="s">
        <v>144</v>
      </c>
    </row>
    <row r="777" spans="1:51" s="14" customFormat="1" ht="12">
      <c r="A777" s="14"/>
      <c r="B777" s="246"/>
      <c r="C777" s="247"/>
      <c r="D777" s="236" t="s">
        <v>152</v>
      </c>
      <c r="E777" s="248" t="s">
        <v>1</v>
      </c>
      <c r="F777" s="249" t="s">
        <v>156</v>
      </c>
      <c r="G777" s="247"/>
      <c r="H777" s="250">
        <v>27.700000000000003</v>
      </c>
      <c r="I777" s="251"/>
      <c r="J777" s="247"/>
      <c r="K777" s="247"/>
      <c r="L777" s="252"/>
      <c r="M777" s="253"/>
      <c r="N777" s="254"/>
      <c r="O777" s="254"/>
      <c r="P777" s="254"/>
      <c r="Q777" s="254"/>
      <c r="R777" s="254"/>
      <c r="S777" s="254"/>
      <c r="T777" s="255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6" t="s">
        <v>152</v>
      </c>
      <c r="AU777" s="256" t="s">
        <v>85</v>
      </c>
      <c r="AV777" s="14" t="s">
        <v>150</v>
      </c>
      <c r="AW777" s="14" t="s">
        <v>32</v>
      </c>
      <c r="AX777" s="14" t="s">
        <v>83</v>
      </c>
      <c r="AY777" s="256" t="s">
        <v>144</v>
      </c>
    </row>
    <row r="778" spans="1:65" s="2" customFormat="1" ht="21.75" customHeight="1">
      <c r="A778" s="39"/>
      <c r="B778" s="40"/>
      <c r="C778" s="220" t="s">
        <v>933</v>
      </c>
      <c r="D778" s="220" t="s">
        <v>146</v>
      </c>
      <c r="E778" s="221" t="s">
        <v>934</v>
      </c>
      <c r="F778" s="222" t="s">
        <v>935</v>
      </c>
      <c r="G778" s="223" t="s">
        <v>183</v>
      </c>
      <c r="H778" s="224">
        <v>1.537</v>
      </c>
      <c r="I778" s="225"/>
      <c r="J778" s="226">
        <f>ROUND(I778*H778,2)</f>
        <v>0</v>
      </c>
      <c r="K778" s="227"/>
      <c r="L778" s="45"/>
      <c r="M778" s="228" t="s">
        <v>1</v>
      </c>
      <c r="N778" s="229" t="s">
        <v>41</v>
      </c>
      <c r="O778" s="92"/>
      <c r="P778" s="230">
        <f>O778*H778</f>
        <v>0</v>
      </c>
      <c r="Q778" s="230">
        <v>0</v>
      </c>
      <c r="R778" s="230">
        <f>Q778*H778</f>
        <v>0</v>
      </c>
      <c r="S778" s="230">
        <v>0</v>
      </c>
      <c r="T778" s="231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32" t="s">
        <v>277</v>
      </c>
      <c r="AT778" s="232" t="s">
        <v>146</v>
      </c>
      <c r="AU778" s="232" t="s">
        <v>85</v>
      </c>
      <c r="AY778" s="18" t="s">
        <v>144</v>
      </c>
      <c r="BE778" s="233">
        <f>IF(N778="základní",J778,0)</f>
        <v>0</v>
      </c>
      <c r="BF778" s="233">
        <f>IF(N778="snížená",J778,0)</f>
        <v>0</v>
      </c>
      <c r="BG778" s="233">
        <f>IF(N778="zákl. přenesená",J778,0)</f>
        <v>0</v>
      </c>
      <c r="BH778" s="233">
        <f>IF(N778="sníž. přenesená",J778,0)</f>
        <v>0</v>
      </c>
      <c r="BI778" s="233">
        <f>IF(N778="nulová",J778,0)</f>
        <v>0</v>
      </c>
      <c r="BJ778" s="18" t="s">
        <v>83</v>
      </c>
      <c r="BK778" s="233">
        <f>ROUND(I778*H778,2)</f>
        <v>0</v>
      </c>
      <c r="BL778" s="18" t="s">
        <v>277</v>
      </c>
      <c r="BM778" s="232" t="s">
        <v>936</v>
      </c>
    </row>
    <row r="779" spans="1:63" s="12" customFormat="1" ht="22.8" customHeight="1">
      <c r="A779" s="12"/>
      <c r="B779" s="204"/>
      <c r="C779" s="205"/>
      <c r="D779" s="206" t="s">
        <v>75</v>
      </c>
      <c r="E779" s="218" t="s">
        <v>937</v>
      </c>
      <c r="F779" s="218" t="s">
        <v>938</v>
      </c>
      <c r="G779" s="205"/>
      <c r="H779" s="205"/>
      <c r="I779" s="208"/>
      <c r="J779" s="219">
        <f>BK779</f>
        <v>0</v>
      </c>
      <c r="K779" s="205"/>
      <c r="L779" s="210"/>
      <c r="M779" s="211"/>
      <c r="N779" s="212"/>
      <c r="O779" s="212"/>
      <c r="P779" s="213">
        <f>SUM(P780:P801)</f>
        <v>0</v>
      </c>
      <c r="Q779" s="212"/>
      <c r="R779" s="213">
        <f>SUM(R780:R801)</f>
        <v>0.30688999999999994</v>
      </c>
      <c r="S779" s="212"/>
      <c r="T779" s="214">
        <f>SUM(T780:T801)</f>
        <v>0.36560000000000004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215" t="s">
        <v>85</v>
      </c>
      <c r="AT779" s="216" t="s">
        <v>75</v>
      </c>
      <c r="AU779" s="216" t="s">
        <v>83</v>
      </c>
      <c r="AY779" s="215" t="s">
        <v>144</v>
      </c>
      <c r="BK779" s="217">
        <f>SUM(BK780:BK801)</f>
        <v>0</v>
      </c>
    </row>
    <row r="780" spans="1:65" s="2" customFormat="1" ht="21.75" customHeight="1">
      <c r="A780" s="39"/>
      <c r="B780" s="40"/>
      <c r="C780" s="220" t="s">
        <v>939</v>
      </c>
      <c r="D780" s="220" t="s">
        <v>146</v>
      </c>
      <c r="E780" s="221" t="s">
        <v>940</v>
      </c>
      <c r="F780" s="222" t="s">
        <v>941</v>
      </c>
      <c r="G780" s="223" t="s">
        <v>942</v>
      </c>
      <c r="H780" s="224">
        <v>1</v>
      </c>
      <c r="I780" s="225"/>
      <c r="J780" s="226">
        <f>ROUND(I780*H780,2)</f>
        <v>0</v>
      </c>
      <c r="K780" s="227"/>
      <c r="L780" s="45"/>
      <c r="M780" s="228" t="s">
        <v>1</v>
      </c>
      <c r="N780" s="229" t="s">
        <v>41</v>
      </c>
      <c r="O780" s="92"/>
      <c r="P780" s="230">
        <f>O780*H780</f>
        <v>0</v>
      </c>
      <c r="Q780" s="230">
        <v>0.00015</v>
      </c>
      <c r="R780" s="230">
        <f>Q780*H780</f>
        <v>0.00015</v>
      </c>
      <c r="S780" s="230">
        <v>0</v>
      </c>
      <c r="T780" s="231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2" t="s">
        <v>277</v>
      </c>
      <c r="AT780" s="232" t="s">
        <v>146</v>
      </c>
      <c r="AU780" s="232" t="s">
        <v>85</v>
      </c>
      <c r="AY780" s="18" t="s">
        <v>144</v>
      </c>
      <c r="BE780" s="233">
        <f>IF(N780="základní",J780,0)</f>
        <v>0</v>
      </c>
      <c r="BF780" s="233">
        <f>IF(N780="snížená",J780,0)</f>
        <v>0</v>
      </c>
      <c r="BG780" s="233">
        <f>IF(N780="zákl. přenesená",J780,0)</f>
        <v>0</v>
      </c>
      <c r="BH780" s="233">
        <f>IF(N780="sníž. přenesená",J780,0)</f>
        <v>0</v>
      </c>
      <c r="BI780" s="233">
        <f>IF(N780="nulová",J780,0)</f>
        <v>0</v>
      </c>
      <c r="BJ780" s="18" t="s">
        <v>83</v>
      </c>
      <c r="BK780" s="233">
        <f>ROUND(I780*H780,2)</f>
        <v>0</v>
      </c>
      <c r="BL780" s="18" t="s">
        <v>277</v>
      </c>
      <c r="BM780" s="232" t="s">
        <v>943</v>
      </c>
    </row>
    <row r="781" spans="1:65" s="2" customFormat="1" ht="21.75" customHeight="1">
      <c r="A781" s="39"/>
      <c r="B781" s="40"/>
      <c r="C781" s="220" t="s">
        <v>944</v>
      </c>
      <c r="D781" s="220" t="s">
        <v>146</v>
      </c>
      <c r="E781" s="221" t="s">
        <v>945</v>
      </c>
      <c r="F781" s="222" t="s">
        <v>946</v>
      </c>
      <c r="G781" s="223" t="s">
        <v>942</v>
      </c>
      <c r="H781" s="224">
        <v>1</v>
      </c>
      <c r="I781" s="225"/>
      <c r="J781" s="226">
        <f>ROUND(I781*H781,2)</f>
        <v>0</v>
      </c>
      <c r="K781" s="227"/>
      <c r="L781" s="45"/>
      <c r="M781" s="228" t="s">
        <v>1</v>
      </c>
      <c r="N781" s="229" t="s">
        <v>41</v>
      </c>
      <c r="O781" s="92"/>
      <c r="P781" s="230">
        <f>O781*H781</f>
        <v>0</v>
      </c>
      <c r="Q781" s="230">
        <v>0.00015</v>
      </c>
      <c r="R781" s="230">
        <f>Q781*H781</f>
        <v>0.00015</v>
      </c>
      <c r="S781" s="230">
        <v>0</v>
      </c>
      <c r="T781" s="231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32" t="s">
        <v>277</v>
      </c>
      <c r="AT781" s="232" t="s">
        <v>146</v>
      </c>
      <c r="AU781" s="232" t="s">
        <v>85</v>
      </c>
      <c r="AY781" s="18" t="s">
        <v>144</v>
      </c>
      <c r="BE781" s="233">
        <f>IF(N781="základní",J781,0)</f>
        <v>0</v>
      </c>
      <c r="BF781" s="233">
        <f>IF(N781="snížená",J781,0)</f>
        <v>0</v>
      </c>
      <c r="BG781" s="233">
        <f>IF(N781="zákl. přenesená",J781,0)</f>
        <v>0</v>
      </c>
      <c r="BH781" s="233">
        <f>IF(N781="sníž. přenesená",J781,0)</f>
        <v>0</v>
      </c>
      <c r="BI781" s="233">
        <f>IF(N781="nulová",J781,0)</f>
        <v>0</v>
      </c>
      <c r="BJ781" s="18" t="s">
        <v>83</v>
      </c>
      <c r="BK781" s="233">
        <f>ROUND(I781*H781,2)</f>
        <v>0</v>
      </c>
      <c r="BL781" s="18" t="s">
        <v>277</v>
      </c>
      <c r="BM781" s="232" t="s">
        <v>947</v>
      </c>
    </row>
    <row r="782" spans="1:65" s="2" customFormat="1" ht="21.75" customHeight="1">
      <c r="A782" s="39"/>
      <c r="B782" s="40"/>
      <c r="C782" s="220" t="s">
        <v>948</v>
      </c>
      <c r="D782" s="220" t="s">
        <v>146</v>
      </c>
      <c r="E782" s="221" t="s">
        <v>949</v>
      </c>
      <c r="F782" s="222" t="s">
        <v>950</v>
      </c>
      <c r="G782" s="223" t="s">
        <v>942</v>
      </c>
      <c r="H782" s="224">
        <v>1</v>
      </c>
      <c r="I782" s="225"/>
      <c r="J782" s="226">
        <f>ROUND(I782*H782,2)</f>
        <v>0</v>
      </c>
      <c r="K782" s="227"/>
      <c r="L782" s="45"/>
      <c r="M782" s="228" t="s">
        <v>1</v>
      </c>
      <c r="N782" s="229" t="s">
        <v>41</v>
      </c>
      <c r="O782" s="92"/>
      <c r="P782" s="230">
        <f>O782*H782</f>
        <v>0</v>
      </c>
      <c r="Q782" s="230">
        <v>0.00015</v>
      </c>
      <c r="R782" s="230">
        <f>Q782*H782</f>
        <v>0.00015</v>
      </c>
      <c r="S782" s="230">
        <v>0</v>
      </c>
      <c r="T782" s="231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32" t="s">
        <v>277</v>
      </c>
      <c r="AT782" s="232" t="s">
        <v>146</v>
      </c>
      <c r="AU782" s="232" t="s">
        <v>85</v>
      </c>
      <c r="AY782" s="18" t="s">
        <v>144</v>
      </c>
      <c r="BE782" s="233">
        <f>IF(N782="základní",J782,0)</f>
        <v>0</v>
      </c>
      <c r="BF782" s="233">
        <f>IF(N782="snížená",J782,0)</f>
        <v>0</v>
      </c>
      <c r="BG782" s="233">
        <f>IF(N782="zákl. přenesená",J782,0)</f>
        <v>0</v>
      </c>
      <c r="BH782" s="233">
        <f>IF(N782="sníž. přenesená",J782,0)</f>
        <v>0</v>
      </c>
      <c r="BI782" s="233">
        <f>IF(N782="nulová",J782,0)</f>
        <v>0</v>
      </c>
      <c r="BJ782" s="18" t="s">
        <v>83</v>
      </c>
      <c r="BK782" s="233">
        <f>ROUND(I782*H782,2)</f>
        <v>0</v>
      </c>
      <c r="BL782" s="18" t="s">
        <v>277</v>
      </c>
      <c r="BM782" s="232" t="s">
        <v>951</v>
      </c>
    </row>
    <row r="783" spans="1:65" s="2" customFormat="1" ht="21.75" customHeight="1">
      <c r="A783" s="39"/>
      <c r="B783" s="40"/>
      <c r="C783" s="220" t="s">
        <v>952</v>
      </c>
      <c r="D783" s="220" t="s">
        <v>146</v>
      </c>
      <c r="E783" s="221" t="s">
        <v>953</v>
      </c>
      <c r="F783" s="222" t="s">
        <v>954</v>
      </c>
      <c r="G783" s="223" t="s">
        <v>666</v>
      </c>
      <c r="H783" s="224">
        <v>4</v>
      </c>
      <c r="I783" s="225"/>
      <c r="J783" s="226">
        <f>ROUND(I783*H783,2)</f>
        <v>0</v>
      </c>
      <c r="K783" s="227"/>
      <c r="L783" s="45"/>
      <c r="M783" s="228" t="s">
        <v>1</v>
      </c>
      <c r="N783" s="229" t="s">
        <v>41</v>
      </c>
      <c r="O783" s="92"/>
      <c r="P783" s="230">
        <f>O783*H783</f>
        <v>0</v>
      </c>
      <c r="Q783" s="230">
        <v>0</v>
      </c>
      <c r="R783" s="230">
        <f>Q783*H783</f>
        <v>0</v>
      </c>
      <c r="S783" s="230">
        <v>0.019</v>
      </c>
      <c r="T783" s="231">
        <f>S783*H783</f>
        <v>0.076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2" t="s">
        <v>277</v>
      </c>
      <c r="AT783" s="232" t="s">
        <v>146</v>
      </c>
      <c r="AU783" s="232" t="s">
        <v>85</v>
      </c>
      <c r="AY783" s="18" t="s">
        <v>144</v>
      </c>
      <c r="BE783" s="233">
        <f>IF(N783="základní",J783,0)</f>
        <v>0</v>
      </c>
      <c r="BF783" s="233">
        <f>IF(N783="snížená",J783,0)</f>
        <v>0</v>
      </c>
      <c r="BG783" s="233">
        <f>IF(N783="zákl. přenesená",J783,0)</f>
        <v>0</v>
      </c>
      <c r="BH783" s="233">
        <f>IF(N783="sníž. přenesená",J783,0)</f>
        <v>0</v>
      </c>
      <c r="BI783" s="233">
        <f>IF(N783="nulová",J783,0)</f>
        <v>0</v>
      </c>
      <c r="BJ783" s="18" t="s">
        <v>83</v>
      </c>
      <c r="BK783" s="233">
        <f>ROUND(I783*H783,2)</f>
        <v>0</v>
      </c>
      <c r="BL783" s="18" t="s">
        <v>277</v>
      </c>
      <c r="BM783" s="232" t="s">
        <v>955</v>
      </c>
    </row>
    <row r="784" spans="1:65" s="2" customFormat="1" ht="21.75" customHeight="1">
      <c r="A784" s="39"/>
      <c r="B784" s="40"/>
      <c r="C784" s="220" t="s">
        <v>956</v>
      </c>
      <c r="D784" s="220" t="s">
        <v>146</v>
      </c>
      <c r="E784" s="221" t="s">
        <v>957</v>
      </c>
      <c r="F784" s="222" t="s">
        <v>958</v>
      </c>
      <c r="G784" s="223" t="s">
        <v>666</v>
      </c>
      <c r="H784" s="224">
        <v>1</v>
      </c>
      <c r="I784" s="225"/>
      <c r="J784" s="226">
        <f>ROUND(I784*H784,2)</f>
        <v>0</v>
      </c>
      <c r="K784" s="227"/>
      <c r="L784" s="45"/>
      <c r="M784" s="228" t="s">
        <v>1</v>
      </c>
      <c r="N784" s="229" t="s">
        <v>41</v>
      </c>
      <c r="O784" s="92"/>
      <c r="P784" s="230">
        <f>O784*H784</f>
        <v>0</v>
      </c>
      <c r="Q784" s="230">
        <v>0</v>
      </c>
      <c r="R784" s="230">
        <f>Q784*H784</f>
        <v>0</v>
      </c>
      <c r="S784" s="230">
        <v>0.019</v>
      </c>
      <c r="T784" s="231">
        <f>S784*H784</f>
        <v>0.019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32" t="s">
        <v>277</v>
      </c>
      <c r="AT784" s="232" t="s">
        <v>146</v>
      </c>
      <c r="AU784" s="232" t="s">
        <v>85</v>
      </c>
      <c r="AY784" s="18" t="s">
        <v>144</v>
      </c>
      <c r="BE784" s="233">
        <f>IF(N784="základní",J784,0)</f>
        <v>0</v>
      </c>
      <c r="BF784" s="233">
        <f>IF(N784="snížená",J784,0)</f>
        <v>0</v>
      </c>
      <c r="BG784" s="233">
        <f>IF(N784="zákl. přenesená",J784,0)</f>
        <v>0</v>
      </c>
      <c r="BH784" s="233">
        <f>IF(N784="sníž. přenesená",J784,0)</f>
        <v>0</v>
      </c>
      <c r="BI784" s="233">
        <f>IF(N784="nulová",J784,0)</f>
        <v>0</v>
      </c>
      <c r="BJ784" s="18" t="s">
        <v>83</v>
      </c>
      <c r="BK784" s="233">
        <f>ROUND(I784*H784,2)</f>
        <v>0</v>
      </c>
      <c r="BL784" s="18" t="s">
        <v>277</v>
      </c>
      <c r="BM784" s="232" t="s">
        <v>959</v>
      </c>
    </row>
    <row r="785" spans="1:65" s="2" customFormat="1" ht="21.75" customHeight="1">
      <c r="A785" s="39"/>
      <c r="B785" s="40"/>
      <c r="C785" s="220" t="s">
        <v>960</v>
      </c>
      <c r="D785" s="220" t="s">
        <v>146</v>
      </c>
      <c r="E785" s="221" t="s">
        <v>961</v>
      </c>
      <c r="F785" s="222" t="s">
        <v>962</v>
      </c>
      <c r="G785" s="223" t="s">
        <v>666</v>
      </c>
      <c r="H785" s="224">
        <v>1</v>
      </c>
      <c r="I785" s="225"/>
      <c r="J785" s="226">
        <f>ROUND(I785*H785,2)</f>
        <v>0</v>
      </c>
      <c r="K785" s="227"/>
      <c r="L785" s="45"/>
      <c r="M785" s="228" t="s">
        <v>1</v>
      </c>
      <c r="N785" s="229" t="s">
        <v>41</v>
      </c>
      <c r="O785" s="92"/>
      <c r="P785" s="230">
        <f>O785*H785</f>
        <v>0</v>
      </c>
      <c r="Q785" s="230">
        <v>0</v>
      </c>
      <c r="R785" s="230">
        <f>Q785*H785</f>
        <v>0</v>
      </c>
      <c r="S785" s="230">
        <v>0.019</v>
      </c>
      <c r="T785" s="231">
        <f>S785*H785</f>
        <v>0.019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2" t="s">
        <v>277</v>
      </c>
      <c r="AT785" s="232" t="s">
        <v>146</v>
      </c>
      <c r="AU785" s="232" t="s">
        <v>85</v>
      </c>
      <c r="AY785" s="18" t="s">
        <v>144</v>
      </c>
      <c r="BE785" s="233">
        <f>IF(N785="základní",J785,0)</f>
        <v>0</v>
      </c>
      <c r="BF785" s="233">
        <f>IF(N785="snížená",J785,0)</f>
        <v>0</v>
      </c>
      <c r="BG785" s="233">
        <f>IF(N785="zákl. přenesená",J785,0)</f>
        <v>0</v>
      </c>
      <c r="BH785" s="233">
        <f>IF(N785="sníž. přenesená",J785,0)</f>
        <v>0</v>
      </c>
      <c r="BI785" s="233">
        <f>IF(N785="nulová",J785,0)</f>
        <v>0</v>
      </c>
      <c r="BJ785" s="18" t="s">
        <v>83</v>
      </c>
      <c r="BK785" s="233">
        <f>ROUND(I785*H785,2)</f>
        <v>0</v>
      </c>
      <c r="BL785" s="18" t="s">
        <v>277</v>
      </c>
      <c r="BM785" s="232" t="s">
        <v>963</v>
      </c>
    </row>
    <row r="786" spans="1:65" s="2" customFormat="1" ht="33" customHeight="1">
      <c r="A786" s="39"/>
      <c r="B786" s="40"/>
      <c r="C786" s="220" t="s">
        <v>964</v>
      </c>
      <c r="D786" s="220" t="s">
        <v>146</v>
      </c>
      <c r="E786" s="221" t="s">
        <v>965</v>
      </c>
      <c r="F786" s="222" t="s">
        <v>966</v>
      </c>
      <c r="G786" s="223" t="s">
        <v>238</v>
      </c>
      <c r="H786" s="224">
        <v>14.1</v>
      </c>
      <c r="I786" s="225"/>
      <c r="J786" s="226">
        <f>ROUND(I786*H786,2)</f>
        <v>0</v>
      </c>
      <c r="K786" s="227"/>
      <c r="L786" s="45"/>
      <c r="M786" s="228" t="s">
        <v>1</v>
      </c>
      <c r="N786" s="229" t="s">
        <v>41</v>
      </c>
      <c r="O786" s="92"/>
      <c r="P786" s="230">
        <f>O786*H786</f>
        <v>0</v>
      </c>
      <c r="Q786" s="230">
        <v>0</v>
      </c>
      <c r="R786" s="230">
        <f>Q786*H786</f>
        <v>0</v>
      </c>
      <c r="S786" s="230">
        <v>0.016</v>
      </c>
      <c r="T786" s="231">
        <f>S786*H786</f>
        <v>0.2256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32" t="s">
        <v>277</v>
      </c>
      <c r="AT786" s="232" t="s">
        <v>146</v>
      </c>
      <c r="AU786" s="232" t="s">
        <v>85</v>
      </c>
      <c r="AY786" s="18" t="s">
        <v>144</v>
      </c>
      <c r="BE786" s="233">
        <f>IF(N786="základní",J786,0)</f>
        <v>0</v>
      </c>
      <c r="BF786" s="233">
        <f>IF(N786="snížená",J786,0)</f>
        <v>0</v>
      </c>
      <c r="BG786" s="233">
        <f>IF(N786="zákl. přenesená",J786,0)</f>
        <v>0</v>
      </c>
      <c r="BH786" s="233">
        <f>IF(N786="sníž. přenesená",J786,0)</f>
        <v>0</v>
      </c>
      <c r="BI786" s="233">
        <f>IF(N786="nulová",J786,0)</f>
        <v>0</v>
      </c>
      <c r="BJ786" s="18" t="s">
        <v>83</v>
      </c>
      <c r="BK786" s="233">
        <f>ROUND(I786*H786,2)</f>
        <v>0</v>
      </c>
      <c r="BL786" s="18" t="s">
        <v>277</v>
      </c>
      <c r="BM786" s="232" t="s">
        <v>967</v>
      </c>
    </row>
    <row r="787" spans="1:51" s="13" customFormat="1" ht="12">
      <c r="A787" s="13"/>
      <c r="B787" s="234"/>
      <c r="C787" s="235"/>
      <c r="D787" s="236" t="s">
        <v>152</v>
      </c>
      <c r="E787" s="237" t="s">
        <v>1</v>
      </c>
      <c r="F787" s="238" t="s">
        <v>968</v>
      </c>
      <c r="G787" s="235"/>
      <c r="H787" s="239">
        <v>14.1</v>
      </c>
      <c r="I787" s="240"/>
      <c r="J787" s="235"/>
      <c r="K787" s="235"/>
      <c r="L787" s="241"/>
      <c r="M787" s="242"/>
      <c r="N787" s="243"/>
      <c r="O787" s="243"/>
      <c r="P787" s="243"/>
      <c r="Q787" s="243"/>
      <c r="R787" s="243"/>
      <c r="S787" s="243"/>
      <c r="T787" s="24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5" t="s">
        <v>152</v>
      </c>
      <c r="AU787" s="245" t="s">
        <v>85</v>
      </c>
      <c r="AV787" s="13" t="s">
        <v>85</v>
      </c>
      <c r="AW787" s="13" t="s">
        <v>32</v>
      </c>
      <c r="AX787" s="13" t="s">
        <v>83</v>
      </c>
      <c r="AY787" s="245" t="s">
        <v>144</v>
      </c>
    </row>
    <row r="788" spans="1:65" s="2" customFormat="1" ht="16.5" customHeight="1">
      <c r="A788" s="39"/>
      <c r="B788" s="40"/>
      <c r="C788" s="220" t="s">
        <v>969</v>
      </c>
      <c r="D788" s="220" t="s">
        <v>146</v>
      </c>
      <c r="E788" s="221" t="s">
        <v>970</v>
      </c>
      <c r="F788" s="222" t="s">
        <v>971</v>
      </c>
      <c r="G788" s="223" t="s">
        <v>666</v>
      </c>
      <c r="H788" s="224">
        <v>1</v>
      </c>
      <c r="I788" s="225"/>
      <c r="J788" s="226">
        <f>ROUND(I788*H788,2)</f>
        <v>0</v>
      </c>
      <c r="K788" s="227"/>
      <c r="L788" s="45"/>
      <c r="M788" s="228" t="s">
        <v>1</v>
      </c>
      <c r="N788" s="229" t="s">
        <v>41</v>
      </c>
      <c r="O788" s="92"/>
      <c r="P788" s="230">
        <f>O788*H788</f>
        <v>0</v>
      </c>
      <c r="Q788" s="230">
        <v>0.00011</v>
      </c>
      <c r="R788" s="230">
        <f>Q788*H788</f>
        <v>0.00011</v>
      </c>
      <c r="S788" s="230">
        <v>0</v>
      </c>
      <c r="T788" s="231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32" t="s">
        <v>277</v>
      </c>
      <c r="AT788" s="232" t="s">
        <v>146</v>
      </c>
      <c r="AU788" s="232" t="s">
        <v>85</v>
      </c>
      <c r="AY788" s="18" t="s">
        <v>144</v>
      </c>
      <c r="BE788" s="233">
        <f>IF(N788="základní",J788,0)</f>
        <v>0</v>
      </c>
      <c r="BF788" s="233">
        <f>IF(N788="snížená",J788,0)</f>
        <v>0</v>
      </c>
      <c r="BG788" s="233">
        <f>IF(N788="zákl. přenesená",J788,0)</f>
        <v>0</v>
      </c>
      <c r="BH788" s="233">
        <f>IF(N788="sníž. přenesená",J788,0)</f>
        <v>0</v>
      </c>
      <c r="BI788" s="233">
        <f>IF(N788="nulová",J788,0)</f>
        <v>0</v>
      </c>
      <c r="BJ788" s="18" t="s">
        <v>83</v>
      </c>
      <c r="BK788" s="233">
        <f>ROUND(I788*H788,2)</f>
        <v>0</v>
      </c>
      <c r="BL788" s="18" t="s">
        <v>277</v>
      </c>
      <c r="BM788" s="232" t="s">
        <v>972</v>
      </c>
    </row>
    <row r="789" spans="1:51" s="13" customFormat="1" ht="12">
      <c r="A789" s="13"/>
      <c r="B789" s="234"/>
      <c r="C789" s="235"/>
      <c r="D789" s="236" t="s">
        <v>152</v>
      </c>
      <c r="E789" s="237" t="s">
        <v>1</v>
      </c>
      <c r="F789" s="238" t="s">
        <v>83</v>
      </c>
      <c r="G789" s="235"/>
      <c r="H789" s="239">
        <v>1</v>
      </c>
      <c r="I789" s="240"/>
      <c r="J789" s="235"/>
      <c r="K789" s="235"/>
      <c r="L789" s="241"/>
      <c r="M789" s="242"/>
      <c r="N789" s="243"/>
      <c r="O789" s="243"/>
      <c r="P789" s="243"/>
      <c r="Q789" s="243"/>
      <c r="R789" s="243"/>
      <c r="S789" s="243"/>
      <c r="T789" s="24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5" t="s">
        <v>152</v>
      </c>
      <c r="AU789" s="245" t="s">
        <v>85</v>
      </c>
      <c r="AV789" s="13" t="s">
        <v>85</v>
      </c>
      <c r="AW789" s="13" t="s">
        <v>32</v>
      </c>
      <c r="AX789" s="13" t="s">
        <v>83</v>
      </c>
      <c r="AY789" s="245" t="s">
        <v>144</v>
      </c>
    </row>
    <row r="790" spans="1:65" s="2" customFormat="1" ht="16.5" customHeight="1">
      <c r="A790" s="39"/>
      <c r="B790" s="40"/>
      <c r="C790" s="220" t="s">
        <v>973</v>
      </c>
      <c r="D790" s="220" t="s">
        <v>146</v>
      </c>
      <c r="E790" s="221" t="s">
        <v>974</v>
      </c>
      <c r="F790" s="222" t="s">
        <v>975</v>
      </c>
      <c r="G790" s="223" t="s">
        <v>666</v>
      </c>
      <c r="H790" s="224">
        <v>1</v>
      </c>
      <c r="I790" s="225"/>
      <c r="J790" s="226">
        <f>ROUND(I790*H790,2)</f>
        <v>0</v>
      </c>
      <c r="K790" s="227"/>
      <c r="L790" s="45"/>
      <c r="M790" s="228" t="s">
        <v>1</v>
      </c>
      <c r="N790" s="229" t="s">
        <v>41</v>
      </c>
      <c r="O790" s="92"/>
      <c r="P790" s="230">
        <f>O790*H790</f>
        <v>0</v>
      </c>
      <c r="Q790" s="230">
        <v>0.00011</v>
      </c>
      <c r="R790" s="230">
        <f>Q790*H790</f>
        <v>0.00011</v>
      </c>
      <c r="S790" s="230">
        <v>0</v>
      </c>
      <c r="T790" s="231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32" t="s">
        <v>277</v>
      </c>
      <c r="AT790" s="232" t="s">
        <v>146</v>
      </c>
      <c r="AU790" s="232" t="s">
        <v>85</v>
      </c>
      <c r="AY790" s="18" t="s">
        <v>144</v>
      </c>
      <c r="BE790" s="233">
        <f>IF(N790="základní",J790,0)</f>
        <v>0</v>
      </c>
      <c r="BF790" s="233">
        <f>IF(N790="snížená",J790,0)</f>
        <v>0</v>
      </c>
      <c r="BG790" s="233">
        <f>IF(N790="zákl. přenesená",J790,0)</f>
        <v>0</v>
      </c>
      <c r="BH790" s="233">
        <f>IF(N790="sníž. přenesená",J790,0)</f>
        <v>0</v>
      </c>
      <c r="BI790" s="233">
        <f>IF(N790="nulová",J790,0)</f>
        <v>0</v>
      </c>
      <c r="BJ790" s="18" t="s">
        <v>83</v>
      </c>
      <c r="BK790" s="233">
        <f>ROUND(I790*H790,2)</f>
        <v>0</v>
      </c>
      <c r="BL790" s="18" t="s">
        <v>277</v>
      </c>
      <c r="BM790" s="232" t="s">
        <v>976</v>
      </c>
    </row>
    <row r="791" spans="1:51" s="13" customFormat="1" ht="12">
      <c r="A791" s="13"/>
      <c r="B791" s="234"/>
      <c r="C791" s="235"/>
      <c r="D791" s="236" t="s">
        <v>152</v>
      </c>
      <c r="E791" s="237" t="s">
        <v>1</v>
      </c>
      <c r="F791" s="238" t="s">
        <v>83</v>
      </c>
      <c r="G791" s="235"/>
      <c r="H791" s="239">
        <v>1</v>
      </c>
      <c r="I791" s="240"/>
      <c r="J791" s="235"/>
      <c r="K791" s="235"/>
      <c r="L791" s="241"/>
      <c r="M791" s="242"/>
      <c r="N791" s="243"/>
      <c r="O791" s="243"/>
      <c r="P791" s="243"/>
      <c r="Q791" s="243"/>
      <c r="R791" s="243"/>
      <c r="S791" s="243"/>
      <c r="T791" s="24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5" t="s">
        <v>152</v>
      </c>
      <c r="AU791" s="245" t="s">
        <v>85</v>
      </c>
      <c r="AV791" s="13" t="s">
        <v>85</v>
      </c>
      <c r="AW791" s="13" t="s">
        <v>32</v>
      </c>
      <c r="AX791" s="13" t="s">
        <v>83</v>
      </c>
      <c r="AY791" s="245" t="s">
        <v>144</v>
      </c>
    </row>
    <row r="792" spans="1:65" s="2" customFormat="1" ht="16.5" customHeight="1">
      <c r="A792" s="39"/>
      <c r="B792" s="40"/>
      <c r="C792" s="220" t="s">
        <v>977</v>
      </c>
      <c r="D792" s="220" t="s">
        <v>146</v>
      </c>
      <c r="E792" s="221" t="s">
        <v>978</v>
      </c>
      <c r="F792" s="222" t="s">
        <v>979</v>
      </c>
      <c r="G792" s="223" t="s">
        <v>666</v>
      </c>
      <c r="H792" s="224">
        <v>1</v>
      </c>
      <c r="I792" s="225"/>
      <c r="J792" s="226">
        <f>ROUND(I792*H792,2)</f>
        <v>0</v>
      </c>
      <c r="K792" s="227"/>
      <c r="L792" s="45"/>
      <c r="M792" s="228" t="s">
        <v>1</v>
      </c>
      <c r="N792" s="229" t="s">
        <v>41</v>
      </c>
      <c r="O792" s="92"/>
      <c r="P792" s="230">
        <f>O792*H792</f>
        <v>0</v>
      </c>
      <c r="Q792" s="230">
        <v>0.00011</v>
      </c>
      <c r="R792" s="230">
        <f>Q792*H792</f>
        <v>0.00011</v>
      </c>
      <c r="S792" s="230">
        <v>0</v>
      </c>
      <c r="T792" s="231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2" t="s">
        <v>277</v>
      </c>
      <c r="AT792" s="232" t="s">
        <v>146</v>
      </c>
      <c r="AU792" s="232" t="s">
        <v>85</v>
      </c>
      <c r="AY792" s="18" t="s">
        <v>144</v>
      </c>
      <c r="BE792" s="233">
        <f>IF(N792="základní",J792,0)</f>
        <v>0</v>
      </c>
      <c r="BF792" s="233">
        <f>IF(N792="snížená",J792,0)</f>
        <v>0</v>
      </c>
      <c r="BG792" s="233">
        <f>IF(N792="zákl. přenesená",J792,0)</f>
        <v>0</v>
      </c>
      <c r="BH792" s="233">
        <f>IF(N792="sníž. přenesená",J792,0)</f>
        <v>0</v>
      </c>
      <c r="BI792" s="233">
        <f>IF(N792="nulová",J792,0)</f>
        <v>0</v>
      </c>
      <c r="BJ792" s="18" t="s">
        <v>83</v>
      </c>
      <c r="BK792" s="233">
        <f>ROUND(I792*H792,2)</f>
        <v>0</v>
      </c>
      <c r="BL792" s="18" t="s">
        <v>277</v>
      </c>
      <c r="BM792" s="232" t="s">
        <v>980</v>
      </c>
    </row>
    <row r="793" spans="1:51" s="13" customFormat="1" ht="12">
      <c r="A793" s="13"/>
      <c r="B793" s="234"/>
      <c r="C793" s="235"/>
      <c r="D793" s="236" t="s">
        <v>152</v>
      </c>
      <c r="E793" s="237" t="s">
        <v>1</v>
      </c>
      <c r="F793" s="238" t="s">
        <v>83</v>
      </c>
      <c r="G793" s="235"/>
      <c r="H793" s="239">
        <v>1</v>
      </c>
      <c r="I793" s="240"/>
      <c r="J793" s="235"/>
      <c r="K793" s="235"/>
      <c r="L793" s="241"/>
      <c r="M793" s="242"/>
      <c r="N793" s="243"/>
      <c r="O793" s="243"/>
      <c r="P793" s="243"/>
      <c r="Q793" s="243"/>
      <c r="R793" s="243"/>
      <c r="S793" s="243"/>
      <c r="T793" s="244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5" t="s">
        <v>152</v>
      </c>
      <c r="AU793" s="245" t="s">
        <v>85</v>
      </c>
      <c r="AV793" s="13" t="s">
        <v>85</v>
      </c>
      <c r="AW793" s="13" t="s">
        <v>32</v>
      </c>
      <c r="AX793" s="13" t="s">
        <v>83</v>
      </c>
      <c r="AY793" s="245" t="s">
        <v>144</v>
      </c>
    </row>
    <row r="794" spans="1:65" s="2" customFormat="1" ht="16.5" customHeight="1">
      <c r="A794" s="39"/>
      <c r="B794" s="40"/>
      <c r="C794" s="220" t="s">
        <v>981</v>
      </c>
      <c r="D794" s="220" t="s">
        <v>146</v>
      </c>
      <c r="E794" s="221" t="s">
        <v>982</v>
      </c>
      <c r="F794" s="222" t="s">
        <v>983</v>
      </c>
      <c r="G794" s="223" t="s">
        <v>666</v>
      </c>
      <c r="H794" s="224">
        <v>1</v>
      </c>
      <c r="I794" s="225"/>
      <c r="J794" s="226">
        <f>ROUND(I794*H794,2)</f>
        <v>0</v>
      </c>
      <c r="K794" s="227"/>
      <c r="L794" s="45"/>
      <c r="M794" s="228" t="s">
        <v>1</v>
      </c>
      <c r="N794" s="229" t="s">
        <v>41</v>
      </c>
      <c r="O794" s="92"/>
      <c r="P794" s="230">
        <f>O794*H794</f>
        <v>0</v>
      </c>
      <c r="Q794" s="230">
        <v>0.00011</v>
      </c>
      <c r="R794" s="230">
        <f>Q794*H794</f>
        <v>0.00011</v>
      </c>
      <c r="S794" s="230">
        <v>0</v>
      </c>
      <c r="T794" s="231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32" t="s">
        <v>277</v>
      </c>
      <c r="AT794" s="232" t="s">
        <v>146</v>
      </c>
      <c r="AU794" s="232" t="s">
        <v>85</v>
      </c>
      <c r="AY794" s="18" t="s">
        <v>144</v>
      </c>
      <c r="BE794" s="233">
        <f>IF(N794="základní",J794,0)</f>
        <v>0</v>
      </c>
      <c r="BF794" s="233">
        <f>IF(N794="snížená",J794,0)</f>
        <v>0</v>
      </c>
      <c r="BG794" s="233">
        <f>IF(N794="zákl. přenesená",J794,0)</f>
        <v>0</v>
      </c>
      <c r="BH794" s="233">
        <f>IF(N794="sníž. přenesená",J794,0)</f>
        <v>0</v>
      </c>
      <c r="BI794" s="233">
        <f>IF(N794="nulová",J794,0)</f>
        <v>0</v>
      </c>
      <c r="BJ794" s="18" t="s">
        <v>83</v>
      </c>
      <c r="BK794" s="233">
        <f>ROUND(I794*H794,2)</f>
        <v>0</v>
      </c>
      <c r="BL794" s="18" t="s">
        <v>277</v>
      </c>
      <c r="BM794" s="232" t="s">
        <v>984</v>
      </c>
    </row>
    <row r="795" spans="1:51" s="13" customFormat="1" ht="12">
      <c r="A795" s="13"/>
      <c r="B795" s="234"/>
      <c r="C795" s="235"/>
      <c r="D795" s="236" t="s">
        <v>152</v>
      </c>
      <c r="E795" s="237" t="s">
        <v>1</v>
      </c>
      <c r="F795" s="238" t="s">
        <v>83</v>
      </c>
      <c r="G795" s="235"/>
      <c r="H795" s="239">
        <v>1</v>
      </c>
      <c r="I795" s="240"/>
      <c r="J795" s="235"/>
      <c r="K795" s="235"/>
      <c r="L795" s="241"/>
      <c r="M795" s="242"/>
      <c r="N795" s="243"/>
      <c r="O795" s="243"/>
      <c r="P795" s="243"/>
      <c r="Q795" s="243"/>
      <c r="R795" s="243"/>
      <c r="S795" s="243"/>
      <c r="T795" s="24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5" t="s">
        <v>152</v>
      </c>
      <c r="AU795" s="245" t="s">
        <v>85</v>
      </c>
      <c r="AV795" s="13" t="s">
        <v>85</v>
      </c>
      <c r="AW795" s="13" t="s">
        <v>32</v>
      </c>
      <c r="AX795" s="13" t="s">
        <v>83</v>
      </c>
      <c r="AY795" s="245" t="s">
        <v>144</v>
      </c>
    </row>
    <row r="796" spans="1:65" s="2" customFormat="1" ht="21.75" customHeight="1">
      <c r="A796" s="39"/>
      <c r="B796" s="40"/>
      <c r="C796" s="220" t="s">
        <v>985</v>
      </c>
      <c r="D796" s="220" t="s">
        <v>146</v>
      </c>
      <c r="E796" s="221" t="s">
        <v>986</v>
      </c>
      <c r="F796" s="222" t="s">
        <v>987</v>
      </c>
      <c r="G796" s="223" t="s">
        <v>531</v>
      </c>
      <c r="H796" s="224">
        <v>1</v>
      </c>
      <c r="I796" s="225"/>
      <c r="J796" s="226">
        <f>ROUND(I796*H796,2)</f>
        <v>0</v>
      </c>
      <c r="K796" s="227"/>
      <c r="L796" s="45"/>
      <c r="M796" s="228" t="s">
        <v>1</v>
      </c>
      <c r="N796" s="229" t="s">
        <v>41</v>
      </c>
      <c r="O796" s="92"/>
      <c r="P796" s="230">
        <f>O796*H796</f>
        <v>0</v>
      </c>
      <c r="Q796" s="230">
        <v>0</v>
      </c>
      <c r="R796" s="230">
        <f>Q796*H796</f>
        <v>0</v>
      </c>
      <c r="S796" s="230">
        <v>0</v>
      </c>
      <c r="T796" s="231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32" t="s">
        <v>277</v>
      </c>
      <c r="AT796" s="232" t="s">
        <v>146</v>
      </c>
      <c r="AU796" s="232" t="s">
        <v>85</v>
      </c>
      <c r="AY796" s="18" t="s">
        <v>144</v>
      </c>
      <c r="BE796" s="233">
        <f>IF(N796="základní",J796,0)</f>
        <v>0</v>
      </c>
      <c r="BF796" s="233">
        <f>IF(N796="snížená",J796,0)</f>
        <v>0</v>
      </c>
      <c r="BG796" s="233">
        <f>IF(N796="zákl. přenesená",J796,0)</f>
        <v>0</v>
      </c>
      <c r="BH796" s="233">
        <f>IF(N796="sníž. přenesená",J796,0)</f>
        <v>0</v>
      </c>
      <c r="BI796" s="233">
        <f>IF(N796="nulová",J796,0)</f>
        <v>0</v>
      </c>
      <c r="BJ796" s="18" t="s">
        <v>83</v>
      </c>
      <c r="BK796" s="233">
        <f>ROUND(I796*H796,2)</f>
        <v>0</v>
      </c>
      <c r="BL796" s="18" t="s">
        <v>277</v>
      </c>
      <c r="BM796" s="232" t="s">
        <v>988</v>
      </c>
    </row>
    <row r="797" spans="1:65" s="2" customFormat="1" ht="21.75" customHeight="1">
      <c r="A797" s="39"/>
      <c r="B797" s="40"/>
      <c r="C797" s="278" t="s">
        <v>989</v>
      </c>
      <c r="D797" s="278" t="s">
        <v>272</v>
      </c>
      <c r="E797" s="279" t="s">
        <v>990</v>
      </c>
      <c r="F797" s="280" t="s">
        <v>991</v>
      </c>
      <c r="G797" s="281" t="s">
        <v>531</v>
      </c>
      <c r="H797" s="282">
        <v>1</v>
      </c>
      <c r="I797" s="283"/>
      <c r="J797" s="284">
        <f>ROUND(I797*H797,2)</f>
        <v>0</v>
      </c>
      <c r="K797" s="285"/>
      <c r="L797" s="286"/>
      <c r="M797" s="287" t="s">
        <v>1</v>
      </c>
      <c r="N797" s="288" t="s">
        <v>41</v>
      </c>
      <c r="O797" s="92"/>
      <c r="P797" s="230">
        <f>O797*H797</f>
        <v>0</v>
      </c>
      <c r="Q797" s="230">
        <v>0.086</v>
      </c>
      <c r="R797" s="230">
        <f>Q797*H797</f>
        <v>0.086</v>
      </c>
      <c r="S797" s="230">
        <v>0</v>
      </c>
      <c r="T797" s="231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32" t="s">
        <v>435</v>
      </c>
      <c r="AT797" s="232" t="s">
        <v>272</v>
      </c>
      <c r="AU797" s="232" t="s">
        <v>85</v>
      </c>
      <c r="AY797" s="18" t="s">
        <v>144</v>
      </c>
      <c r="BE797" s="233">
        <f>IF(N797="základní",J797,0)</f>
        <v>0</v>
      </c>
      <c r="BF797" s="233">
        <f>IF(N797="snížená",J797,0)</f>
        <v>0</v>
      </c>
      <c r="BG797" s="233">
        <f>IF(N797="zákl. přenesená",J797,0)</f>
        <v>0</v>
      </c>
      <c r="BH797" s="233">
        <f>IF(N797="sníž. přenesená",J797,0)</f>
        <v>0</v>
      </c>
      <c r="BI797" s="233">
        <f>IF(N797="nulová",J797,0)</f>
        <v>0</v>
      </c>
      <c r="BJ797" s="18" t="s">
        <v>83</v>
      </c>
      <c r="BK797" s="233">
        <f>ROUND(I797*H797,2)</f>
        <v>0</v>
      </c>
      <c r="BL797" s="18" t="s">
        <v>277</v>
      </c>
      <c r="BM797" s="232" t="s">
        <v>992</v>
      </c>
    </row>
    <row r="798" spans="1:65" s="2" customFormat="1" ht="21.75" customHeight="1">
      <c r="A798" s="39"/>
      <c r="B798" s="40"/>
      <c r="C798" s="220" t="s">
        <v>993</v>
      </c>
      <c r="D798" s="220" t="s">
        <v>146</v>
      </c>
      <c r="E798" s="221" t="s">
        <v>994</v>
      </c>
      <c r="F798" s="222" t="s">
        <v>995</v>
      </c>
      <c r="G798" s="223" t="s">
        <v>531</v>
      </c>
      <c r="H798" s="224">
        <v>2</v>
      </c>
      <c r="I798" s="225"/>
      <c r="J798" s="226">
        <f>ROUND(I798*H798,2)</f>
        <v>0</v>
      </c>
      <c r="K798" s="227"/>
      <c r="L798" s="45"/>
      <c r="M798" s="228" t="s">
        <v>1</v>
      </c>
      <c r="N798" s="229" t="s">
        <v>41</v>
      </c>
      <c r="O798" s="92"/>
      <c r="P798" s="230">
        <f>O798*H798</f>
        <v>0</v>
      </c>
      <c r="Q798" s="230">
        <v>0</v>
      </c>
      <c r="R798" s="230">
        <f>Q798*H798</f>
        <v>0</v>
      </c>
      <c r="S798" s="230">
        <v>0</v>
      </c>
      <c r="T798" s="231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32" t="s">
        <v>277</v>
      </c>
      <c r="AT798" s="232" t="s">
        <v>146</v>
      </c>
      <c r="AU798" s="232" t="s">
        <v>85</v>
      </c>
      <c r="AY798" s="18" t="s">
        <v>144</v>
      </c>
      <c r="BE798" s="233">
        <f>IF(N798="základní",J798,0)</f>
        <v>0</v>
      </c>
      <c r="BF798" s="233">
        <f>IF(N798="snížená",J798,0)</f>
        <v>0</v>
      </c>
      <c r="BG798" s="233">
        <f>IF(N798="zákl. přenesená",J798,0)</f>
        <v>0</v>
      </c>
      <c r="BH798" s="233">
        <f>IF(N798="sníž. přenesená",J798,0)</f>
        <v>0</v>
      </c>
      <c r="BI798" s="233">
        <f>IF(N798="nulová",J798,0)</f>
        <v>0</v>
      </c>
      <c r="BJ798" s="18" t="s">
        <v>83</v>
      </c>
      <c r="BK798" s="233">
        <f>ROUND(I798*H798,2)</f>
        <v>0</v>
      </c>
      <c r="BL798" s="18" t="s">
        <v>277</v>
      </c>
      <c r="BM798" s="232" t="s">
        <v>996</v>
      </c>
    </row>
    <row r="799" spans="1:65" s="2" customFormat="1" ht="21.75" customHeight="1">
      <c r="A799" s="39"/>
      <c r="B799" s="40"/>
      <c r="C799" s="278" t="s">
        <v>997</v>
      </c>
      <c r="D799" s="278" t="s">
        <v>272</v>
      </c>
      <c r="E799" s="279" t="s">
        <v>998</v>
      </c>
      <c r="F799" s="280" t="s">
        <v>999</v>
      </c>
      <c r="G799" s="281" t="s">
        <v>531</v>
      </c>
      <c r="H799" s="282">
        <v>1</v>
      </c>
      <c r="I799" s="283"/>
      <c r="J799" s="284">
        <f>ROUND(I799*H799,2)</f>
        <v>0</v>
      </c>
      <c r="K799" s="285"/>
      <c r="L799" s="286"/>
      <c r="M799" s="287" t="s">
        <v>1</v>
      </c>
      <c r="N799" s="288" t="s">
        <v>41</v>
      </c>
      <c r="O799" s="92"/>
      <c r="P799" s="230">
        <f>O799*H799</f>
        <v>0</v>
      </c>
      <c r="Q799" s="230">
        <v>0.11</v>
      </c>
      <c r="R799" s="230">
        <f>Q799*H799</f>
        <v>0.11</v>
      </c>
      <c r="S799" s="230">
        <v>0</v>
      </c>
      <c r="T799" s="231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2" t="s">
        <v>435</v>
      </c>
      <c r="AT799" s="232" t="s">
        <v>272</v>
      </c>
      <c r="AU799" s="232" t="s">
        <v>85</v>
      </c>
      <c r="AY799" s="18" t="s">
        <v>144</v>
      </c>
      <c r="BE799" s="233">
        <f>IF(N799="základní",J799,0)</f>
        <v>0</v>
      </c>
      <c r="BF799" s="233">
        <f>IF(N799="snížená",J799,0)</f>
        <v>0</v>
      </c>
      <c r="BG799" s="233">
        <f>IF(N799="zákl. přenesená",J799,0)</f>
        <v>0</v>
      </c>
      <c r="BH799" s="233">
        <f>IF(N799="sníž. přenesená",J799,0)</f>
        <v>0</v>
      </c>
      <c r="BI799" s="233">
        <f>IF(N799="nulová",J799,0)</f>
        <v>0</v>
      </c>
      <c r="BJ799" s="18" t="s">
        <v>83</v>
      </c>
      <c r="BK799" s="233">
        <f>ROUND(I799*H799,2)</f>
        <v>0</v>
      </c>
      <c r="BL799" s="18" t="s">
        <v>277</v>
      </c>
      <c r="BM799" s="232" t="s">
        <v>1000</v>
      </c>
    </row>
    <row r="800" spans="1:65" s="2" customFormat="1" ht="21.75" customHeight="1">
      <c r="A800" s="39"/>
      <c r="B800" s="40"/>
      <c r="C800" s="278" t="s">
        <v>1001</v>
      </c>
      <c r="D800" s="278" t="s">
        <v>272</v>
      </c>
      <c r="E800" s="279" t="s">
        <v>1002</v>
      </c>
      <c r="F800" s="280" t="s">
        <v>1003</v>
      </c>
      <c r="G800" s="281" t="s">
        <v>531</v>
      </c>
      <c r="H800" s="282">
        <v>1</v>
      </c>
      <c r="I800" s="283"/>
      <c r="J800" s="284">
        <f>ROUND(I800*H800,2)</f>
        <v>0</v>
      </c>
      <c r="K800" s="285"/>
      <c r="L800" s="286"/>
      <c r="M800" s="287" t="s">
        <v>1</v>
      </c>
      <c r="N800" s="288" t="s">
        <v>41</v>
      </c>
      <c r="O800" s="92"/>
      <c r="P800" s="230">
        <f>O800*H800</f>
        <v>0</v>
      </c>
      <c r="Q800" s="230">
        <v>0.11</v>
      </c>
      <c r="R800" s="230">
        <f>Q800*H800</f>
        <v>0.11</v>
      </c>
      <c r="S800" s="230">
        <v>0</v>
      </c>
      <c r="T800" s="231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32" t="s">
        <v>435</v>
      </c>
      <c r="AT800" s="232" t="s">
        <v>272</v>
      </c>
      <c r="AU800" s="232" t="s">
        <v>85</v>
      </c>
      <c r="AY800" s="18" t="s">
        <v>144</v>
      </c>
      <c r="BE800" s="233">
        <f>IF(N800="základní",J800,0)</f>
        <v>0</v>
      </c>
      <c r="BF800" s="233">
        <f>IF(N800="snížená",J800,0)</f>
        <v>0</v>
      </c>
      <c r="BG800" s="233">
        <f>IF(N800="zákl. přenesená",J800,0)</f>
        <v>0</v>
      </c>
      <c r="BH800" s="233">
        <f>IF(N800="sníž. přenesená",J800,0)</f>
        <v>0</v>
      </c>
      <c r="BI800" s="233">
        <f>IF(N800="nulová",J800,0)</f>
        <v>0</v>
      </c>
      <c r="BJ800" s="18" t="s">
        <v>83</v>
      </c>
      <c r="BK800" s="233">
        <f>ROUND(I800*H800,2)</f>
        <v>0</v>
      </c>
      <c r="BL800" s="18" t="s">
        <v>277</v>
      </c>
      <c r="BM800" s="232" t="s">
        <v>1004</v>
      </c>
    </row>
    <row r="801" spans="1:65" s="2" customFormat="1" ht="21.75" customHeight="1">
      <c r="A801" s="39"/>
      <c r="B801" s="40"/>
      <c r="C801" s="220" t="s">
        <v>1005</v>
      </c>
      <c r="D801" s="220" t="s">
        <v>146</v>
      </c>
      <c r="E801" s="221" t="s">
        <v>1006</v>
      </c>
      <c r="F801" s="222" t="s">
        <v>1007</v>
      </c>
      <c r="G801" s="223" t="s">
        <v>531</v>
      </c>
      <c r="H801" s="224">
        <v>2</v>
      </c>
      <c r="I801" s="225"/>
      <c r="J801" s="226">
        <f>ROUND(I801*H801,2)</f>
        <v>0</v>
      </c>
      <c r="K801" s="227"/>
      <c r="L801" s="45"/>
      <c r="M801" s="228" t="s">
        <v>1</v>
      </c>
      <c r="N801" s="229" t="s">
        <v>41</v>
      </c>
      <c r="O801" s="92"/>
      <c r="P801" s="230">
        <f>O801*H801</f>
        <v>0</v>
      </c>
      <c r="Q801" s="230">
        <v>0</v>
      </c>
      <c r="R801" s="230">
        <f>Q801*H801</f>
        <v>0</v>
      </c>
      <c r="S801" s="230">
        <v>0.013</v>
      </c>
      <c r="T801" s="231">
        <f>S801*H801</f>
        <v>0.026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2" t="s">
        <v>277</v>
      </c>
      <c r="AT801" s="232" t="s">
        <v>146</v>
      </c>
      <c r="AU801" s="232" t="s">
        <v>85</v>
      </c>
      <c r="AY801" s="18" t="s">
        <v>144</v>
      </c>
      <c r="BE801" s="233">
        <f>IF(N801="základní",J801,0)</f>
        <v>0</v>
      </c>
      <c r="BF801" s="233">
        <f>IF(N801="snížená",J801,0)</f>
        <v>0</v>
      </c>
      <c r="BG801" s="233">
        <f>IF(N801="zákl. přenesená",J801,0)</f>
        <v>0</v>
      </c>
      <c r="BH801" s="233">
        <f>IF(N801="sníž. přenesená",J801,0)</f>
        <v>0</v>
      </c>
      <c r="BI801" s="233">
        <f>IF(N801="nulová",J801,0)</f>
        <v>0</v>
      </c>
      <c r="BJ801" s="18" t="s">
        <v>83</v>
      </c>
      <c r="BK801" s="233">
        <f>ROUND(I801*H801,2)</f>
        <v>0</v>
      </c>
      <c r="BL801" s="18" t="s">
        <v>277</v>
      </c>
      <c r="BM801" s="232" t="s">
        <v>1008</v>
      </c>
    </row>
    <row r="802" spans="1:63" s="12" customFormat="1" ht="22.8" customHeight="1">
      <c r="A802" s="12"/>
      <c r="B802" s="204"/>
      <c r="C802" s="205"/>
      <c r="D802" s="206" t="s">
        <v>75</v>
      </c>
      <c r="E802" s="218" t="s">
        <v>1009</v>
      </c>
      <c r="F802" s="218" t="s">
        <v>1010</v>
      </c>
      <c r="G802" s="205"/>
      <c r="H802" s="205"/>
      <c r="I802" s="208"/>
      <c r="J802" s="219">
        <f>BK802</f>
        <v>0</v>
      </c>
      <c r="K802" s="205"/>
      <c r="L802" s="210"/>
      <c r="M802" s="211"/>
      <c r="N802" s="212"/>
      <c r="O802" s="212"/>
      <c r="P802" s="213">
        <f>SUM(P803:P828)</f>
        <v>0</v>
      </c>
      <c r="Q802" s="212"/>
      <c r="R802" s="213">
        <f>SUM(R803:R828)</f>
        <v>2.5250219999999994</v>
      </c>
      <c r="S802" s="212"/>
      <c r="T802" s="214">
        <f>SUM(T803:T828)</f>
        <v>0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15" t="s">
        <v>85</v>
      </c>
      <c r="AT802" s="216" t="s">
        <v>75</v>
      </c>
      <c r="AU802" s="216" t="s">
        <v>83</v>
      </c>
      <c r="AY802" s="215" t="s">
        <v>144</v>
      </c>
      <c r="BK802" s="217">
        <f>SUM(BK803:BK828)</f>
        <v>0</v>
      </c>
    </row>
    <row r="803" spans="1:65" s="2" customFormat="1" ht="21.75" customHeight="1">
      <c r="A803" s="39"/>
      <c r="B803" s="40"/>
      <c r="C803" s="220" t="s">
        <v>1011</v>
      </c>
      <c r="D803" s="220" t="s">
        <v>146</v>
      </c>
      <c r="E803" s="221" t="s">
        <v>1012</v>
      </c>
      <c r="F803" s="222" t="s">
        <v>1013</v>
      </c>
      <c r="G803" s="223" t="s">
        <v>238</v>
      </c>
      <c r="H803" s="224">
        <v>15</v>
      </c>
      <c r="I803" s="225"/>
      <c r="J803" s="226">
        <f>ROUND(I803*H803,2)</f>
        <v>0</v>
      </c>
      <c r="K803" s="227"/>
      <c r="L803" s="45"/>
      <c r="M803" s="228" t="s">
        <v>1</v>
      </c>
      <c r="N803" s="229" t="s">
        <v>41</v>
      </c>
      <c r="O803" s="92"/>
      <c r="P803" s="230">
        <f>O803*H803</f>
        <v>0</v>
      </c>
      <c r="Q803" s="230">
        <v>0.00153</v>
      </c>
      <c r="R803" s="230">
        <f>Q803*H803</f>
        <v>0.022949999999999998</v>
      </c>
      <c r="S803" s="230">
        <v>0</v>
      </c>
      <c r="T803" s="231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2" t="s">
        <v>277</v>
      </c>
      <c r="AT803" s="232" t="s">
        <v>146</v>
      </c>
      <c r="AU803" s="232" t="s">
        <v>85</v>
      </c>
      <c r="AY803" s="18" t="s">
        <v>144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18" t="s">
        <v>83</v>
      </c>
      <c r="BK803" s="233">
        <f>ROUND(I803*H803,2)</f>
        <v>0</v>
      </c>
      <c r="BL803" s="18" t="s">
        <v>277</v>
      </c>
      <c r="BM803" s="232" t="s">
        <v>1014</v>
      </c>
    </row>
    <row r="804" spans="1:51" s="13" customFormat="1" ht="12">
      <c r="A804" s="13"/>
      <c r="B804" s="234"/>
      <c r="C804" s="235"/>
      <c r="D804" s="236" t="s">
        <v>152</v>
      </c>
      <c r="E804" s="237" t="s">
        <v>1</v>
      </c>
      <c r="F804" s="238" t="s">
        <v>1015</v>
      </c>
      <c r="G804" s="235"/>
      <c r="H804" s="239">
        <v>4.5</v>
      </c>
      <c r="I804" s="240"/>
      <c r="J804" s="235"/>
      <c r="K804" s="235"/>
      <c r="L804" s="241"/>
      <c r="M804" s="242"/>
      <c r="N804" s="243"/>
      <c r="O804" s="243"/>
      <c r="P804" s="243"/>
      <c r="Q804" s="243"/>
      <c r="R804" s="243"/>
      <c r="S804" s="243"/>
      <c r="T804" s="24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5" t="s">
        <v>152</v>
      </c>
      <c r="AU804" s="245" t="s">
        <v>85</v>
      </c>
      <c r="AV804" s="13" t="s">
        <v>85</v>
      </c>
      <c r="AW804" s="13" t="s">
        <v>32</v>
      </c>
      <c r="AX804" s="13" t="s">
        <v>76</v>
      </c>
      <c r="AY804" s="245" t="s">
        <v>144</v>
      </c>
    </row>
    <row r="805" spans="1:51" s="13" customFormat="1" ht="12">
      <c r="A805" s="13"/>
      <c r="B805" s="234"/>
      <c r="C805" s="235"/>
      <c r="D805" s="236" t="s">
        <v>152</v>
      </c>
      <c r="E805" s="237" t="s">
        <v>1</v>
      </c>
      <c r="F805" s="238" t="s">
        <v>1015</v>
      </c>
      <c r="G805" s="235"/>
      <c r="H805" s="239">
        <v>4.5</v>
      </c>
      <c r="I805" s="240"/>
      <c r="J805" s="235"/>
      <c r="K805" s="235"/>
      <c r="L805" s="241"/>
      <c r="M805" s="242"/>
      <c r="N805" s="243"/>
      <c r="O805" s="243"/>
      <c r="P805" s="243"/>
      <c r="Q805" s="243"/>
      <c r="R805" s="243"/>
      <c r="S805" s="243"/>
      <c r="T805" s="244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5" t="s">
        <v>152</v>
      </c>
      <c r="AU805" s="245" t="s">
        <v>85</v>
      </c>
      <c r="AV805" s="13" t="s">
        <v>85</v>
      </c>
      <c r="AW805" s="13" t="s">
        <v>32</v>
      </c>
      <c r="AX805" s="13" t="s">
        <v>76</v>
      </c>
      <c r="AY805" s="245" t="s">
        <v>144</v>
      </c>
    </row>
    <row r="806" spans="1:51" s="13" customFormat="1" ht="12">
      <c r="A806" s="13"/>
      <c r="B806" s="234"/>
      <c r="C806" s="235"/>
      <c r="D806" s="236" t="s">
        <v>152</v>
      </c>
      <c r="E806" s="237" t="s">
        <v>1</v>
      </c>
      <c r="F806" s="238" t="s">
        <v>1016</v>
      </c>
      <c r="G806" s="235"/>
      <c r="H806" s="239">
        <v>6</v>
      </c>
      <c r="I806" s="240"/>
      <c r="J806" s="235"/>
      <c r="K806" s="235"/>
      <c r="L806" s="241"/>
      <c r="M806" s="242"/>
      <c r="N806" s="243"/>
      <c r="O806" s="243"/>
      <c r="P806" s="243"/>
      <c r="Q806" s="243"/>
      <c r="R806" s="243"/>
      <c r="S806" s="243"/>
      <c r="T806" s="24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5" t="s">
        <v>152</v>
      </c>
      <c r="AU806" s="245" t="s">
        <v>85</v>
      </c>
      <c r="AV806" s="13" t="s">
        <v>85</v>
      </c>
      <c r="AW806" s="13" t="s">
        <v>32</v>
      </c>
      <c r="AX806" s="13" t="s">
        <v>76</v>
      </c>
      <c r="AY806" s="245" t="s">
        <v>144</v>
      </c>
    </row>
    <row r="807" spans="1:51" s="14" customFormat="1" ht="12">
      <c r="A807" s="14"/>
      <c r="B807" s="246"/>
      <c r="C807" s="247"/>
      <c r="D807" s="236" t="s">
        <v>152</v>
      </c>
      <c r="E807" s="248" t="s">
        <v>1</v>
      </c>
      <c r="F807" s="249" t="s">
        <v>156</v>
      </c>
      <c r="G807" s="247"/>
      <c r="H807" s="250">
        <v>15</v>
      </c>
      <c r="I807" s="251"/>
      <c r="J807" s="247"/>
      <c r="K807" s="247"/>
      <c r="L807" s="252"/>
      <c r="M807" s="253"/>
      <c r="N807" s="254"/>
      <c r="O807" s="254"/>
      <c r="P807" s="254"/>
      <c r="Q807" s="254"/>
      <c r="R807" s="254"/>
      <c r="S807" s="254"/>
      <c r="T807" s="255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6" t="s">
        <v>152</v>
      </c>
      <c r="AU807" s="256" t="s">
        <v>85</v>
      </c>
      <c r="AV807" s="14" t="s">
        <v>150</v>
      </c>
      <c r="AW807" s="14" t="s">
        <v>32</v>
      </c>
      <c r="AX807" s="14" t="s">
        <v>83</v>
      </c>
      <c r="AY807" s="256" t="s">
        <v>144</v>
      </c>
    </row>
    <row r="808" spans="1:65" s="2" customFormat="1" ht="21.75" customHeight="1">
      <c r="A808" s="39"/>
      <c r="B808" s="40"/>
      <c r="C808" s="220" t="s">
        <v>1017</v>
      </c>
      <c r="D808" s="220" t="s">
        <v>146</v>
      </c>
      <c r="E808" s="221" t="s">
        <v>1018</v>
      </c>
      <c r="F808" s="222" t="s">
        <v>1019</v>
      </c>
      <c r="G808" s="223" t="s">
        <v>238</v>
      </c>
      <c r="H808" s="224">
        <v>15</v>
      </c>
      <c r="I808" s="225"/>
      <c r="J808" s="226">
        <f>ROUND(I808*H808,2)</f>
        <v>0</v>
      </c>
      <c r="K808" s="227"/>
      <c r="L808" s="45"/>
      <c r="M808" s="228" t="s">
        <v>1</v>
      </c>
      <c r="N808" s="229" t="s">
        <v>41</v>
      </c>
      <c r="O808" s="92"/>
      <c r="P808" s="230">
        <f>O808*H808</f>
        <v>0</v>
      </c>
      <c r="Q808" s="230">
        <v>0.00102</v>
      </c>
      <c r="R808" s="230">
        <f>Q808*H808</f>
        <v>0.015300000000000001</v>
      </c>
      <c r="S808" s="230">
        <v>0</v>
      </c>
      <c r="T808" s="231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32" t="s">
        <v>277</v>
      </c>
      <c r="AT808" s="232" t="s">
        <v>146</v>
      </c>
      <c r="AU808" s="232" t="s">
        <v>85</v>
      </c>
      <c r="AY808" s="18" t="s">
        <v>144</v>
      </c>
      <c r="BE808" s="233">
        <f>IF(N808="základní",J808,0)</f>
        <v>0</v>
      </c>
      <c r="BF808" s="233">
        <f>IF(N808="snížená",J808,0)</f>
        <v>0</v>
      </c>
      <c r="BG808" s="233">
        <f>IF(N808="zákl. přenesená",J808,0)</f>
        <v>0</v>
      </c>
      <c r="BH808" s="233">
        <f>IF(N808="sníž. přenesená",J808,0)</f>
        <v>0</v>
      </c>
      <c r="BI808" s="233">
        <f>IF(N808="nulová",J808,0)</f>
        <v>0</v>
      </c>
      <c r="BJ808" s="18" t="s">
        <v>83</v>
      </c>
      <c r="BK808" s="233">
        <f>ROUND(I808*H808,2)</f>
        <v>0</v>
      </c>
      <c r="BL808" s="18" t="s">
        <v>277</v>
      </c>
      <c r="BM808" s="232" t="s">
        <v>1020</v>
      </c>
    </row>
    <row r="809" spans="1:51" s="13" customFormat="1" ht="12">
      <c r="A809" s="13"/>
      <c r="B809" s="234"/>
      <c r="C809" s="235"/>
      <c r="D809" s="236" t="s">
        <v>152</v>
      </c>
      <c r="E809" s="237" t="s">
        <v>1</v>
      </c>
      <c r="F809" s="238" t="s">
        <v>1015</v>
      </c>
      <c r="G809" s="235"/>
      <c r="H809" s="239">
        <v>4.5</v>
      </c>
      <c r="I809" s="240"/>
      <c r="J809" s="235"/>
      <c r="K809" s="235"/>
      <c r="L809" s="241"/>
      <c r="M809" s="242"/>
      <c r="N809" s="243"/>
      <c r="O809" s="243"/>
      <c r="P809" s="243"/>
      <c r="Q809" s="243"/>
      <c r="R809" s="243"/>
      <c r="S809" s="243"/>
      <c r="T809" s="244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5" t="s">
        <v>152</v>
      </c>
      <c r="AU809" s="245" t="s">
        <v>85</v>
      </c>
      <c r="AV809" s="13" t="s">
        <v>85</v>
      </c>
      <c r="AW809" s="13" t="s">
        <v>32</v>
      </c>
      <c r="AX809" s="13" t="s">
        <v>76</v>
      </c>
      <c r="AY809" s="245" t="s">
        <v>144</v>
      </c>
    </row>
    <row r="810" spans="1:51" s="13" customFormat="1" ht="12">
      <c r="A810" s="13"/>
      <c r="B810" s="234"/>
      <c r="C810" s="235"/>
      <c r="D810" s="236" t="s">
        <v>152</v>
      </c>
      <c r="E810" s="237" t="s">
        <v>1</v>
      </c>
      <c r="F810" s="238" t="s">
        <v>1015</v>
      </c>
      <c r="G810" s="235"/>
      <c r="H810" s="239">
        <v>4.5</v>
      </c>
      <c r="I810" s="240"/>
      <c r="J810" s="235"/>
      <c r="K810" s="235"/>
      <c r="L810" s="241"/>
      <c r="M810" s="242"/>
      <c r="N810" s="243"/>
      <c r="O810" s="243"/>
      <c r="P810" s="243"/>
      <c r="Q810" s="243"/>
      <c r="R810" s="243"/>
      <c r="S810" s="243"/>
      <c r="T810" s="24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5" t="s">
        <v>152</v>
      </c>
      <c r="AU810" s="245" t="s">
        <v>85</v>
      </c>
      <c r="AV810" s="13" t="s">
        <v>85</v>
      </c>
      <c r="AW810" s="13" t="s">
        <v>32</v>
      </c>
      <c r="AX810" s="13" t="s">
        <v>76</v>
      </c>
      <c r="AY810" s="245" t="s">
        <v>144</v>
      </c>
    </row>
    <row r="811" spans="1:51" s="13" customFormat="1" ht="12">
      <c r="A811" s="13"/>
      <c r="B811" s="234"/>
      <c r="C811" s="235"/>
      <c r="D811" s="236" t="s">
        <v>152</v>
      </c>
      <c r="E811" s="237" t="s">
        <v>1</v>
      </c>
      <c r="F811" s="238" t="s">
        <v>1016</v>
      </c>
      <c r="G811" s="235"/>
      <c r="H811" s="239">
        <v>6</v>
      </c>
      <c r="I811" s="240"/>
      <c r="J811" s="235"/>
      <c r="K811" s="235"/>
      <c r="L811" s="241"/>
      <c r="M811" s="242"/>
      <c r="N811" s="243"/>
      <c r="O811" s="243"/>
      <c r="P811" s="243"/>
      <c r="Q811" s="243"/>
      <c r="R811" s="243"/>
      <c r="S811" s="243"/>
      <c r="T811" s="24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5" t="s">
        <v>152</v>
      </c>
      <c r="AU811" s="245" t="s">
        <v>85</v>
      </c>
      <c r="AV811" s="13" t="s">
        <v>85</v>
      </c>
      <c r="AW811" s="13" t="s">
        <v>32</v>
      </c>
      <c r="AX811" s="13" t="s">
        <v>76</v>
      </c>
      <c r="AY811" s="245" t="s">
        <v>144</v>
      </c>
    </row>
    <row r="812" spans="1:51" s="14" customFormat="1" ht="12">
      <c r="A812" s="14"/>
      <c r="B812" s="246"/>
      <c r="C812" s="247"/>
      <c r="D812" s="236" t="s">
        <v>152</v>
      </c>
      <c r="E812" s="248" t="s">
        <v>1</v>
      </c>
      <c r="F812" s="249" t="s">
        <v>156</v>
      </c>
      <c r="G812" s="247"/>
      <c r="H812" s="250">
        <v>15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6" t="s">
        <v>152</v>
      </c>
      <c r="AU812" s="256" t="s">
        <v>85</v>
      </c>
      <c r="AV812" s="14" t="s">
        <v>150</v>
      </c>
      <c r="AW812" s="14" t="s">
        <v>32</v>
      </c>
      <c r="AX812" s="14" t="s">
        <v>83</v>
      </c>
      <c r="AY812" s="256" t="s">
        <v>144</v>
      </c>
    </row>
    <row r="813" spans="1:65" s="2" customFormat="1" ht="21.75" customHeight="1">
      <c r="A813" s="39"/>
      <c r="B813" s="40"/>
      <c r="C813" s="220" t="s">
        <v>1021</v>
      </c>
      <c r="D813" s="220" t="s">
        <v>146</v>
      </c>
      <c r="E813" s="221" t="s">
        <v>1022</v>
      </c>
      <c r="F813" s="222" t="s">
        <v>1023</v>
      </c>
      <c r="G813" s="223" t="s">
        <v>177</v>
      </c>
      <c r="H813" s="224">
        <v>9.6</v>
      </c>
      <c r="I813" s="225"/>
      <c r="J813" s="226">
        <f>ROUND(I813*H813,2)</f>
        <v>0</v>
      </c>
      <c r="K813" s="227"/>
      <c r="L813" s="45"/>
      <c r="M813" s="228" t="s">
        <v>1</v>
      </c>
      <c r="N813" s="229" t="s">
        <v>41</v>
      </c>
      <c r="O813" s="92"/>
      <c r="P813" s="230">
        <f>O813*H813</f>
        <v>0</v>
      </c>
      <c r="Q813" s="230">
        <v>0.00102</v>
      </c>
      <c r="R813" s="230">
        <f>Q813*H813</f>
        <v>0.009792</v>
      </c>
      <c r="S813" s="230">
        <v>0</v>
      </c>
      <c r="T813" s="231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32" t="s">
        <v>277</v>
      </c>
      <c r="AT813" s="232" t="s">
        <v>146</v>
      </c>
      <c r="AU813" s="232" t="s">
        <v>85</v>
      </c>
      <c r="AY813" s="18" t="s">
        <v>144</v>
      </c>
      <c r="BE813" s="233">
        <f>IF(N813="základní",J813,0)</f>
        <v>0</v>
      </c>
      <c r="BF813" s="233">
        <f>IF(N813="snížená",J813,0)</f>
        <v>0</v>
      </c>
      <c r="BG813" s="233">
        <f>IF(N813="zákl. přenesená",J813,0)</f>
        <v>0</v>
      </c>
      <c r="BH813" s="233">
        <f>IF(N813="sníž. přenesená",J813,0)</f>
        <v>0</v>
      </c>
      <c r="BI813" s="233">
        <f>IF(N813="nulová",J813,0)</f>
        <v>0</v>
      </c>
      <c r="BJ813" s="18" t="s">
        <v>83</v>
      </c>
      <c r="BK813" s="233">
        <f>ROUND(I813*H813,2)</f>
        <v>0</v>
      </c>
      <c r="BL813" s="18" t="s">
        <v>277</v>
      </c>
      <c r="BM813" s="232" t="s">
        <v>1024</v>
      </c>
    </row>
    <row r="814" spans="1:51" s="13" customFormat="1" ht="12">
      <c r="A814" s="13"/>
      <c r="B814" s="234"/>
      <c r="C814" s="235"/>
      <c r="D814" s="236" t="s">
        <v>152</v>
      </c>
      <c r="E814" s="237" t="s">
        <v>1</v>
      </c>
      <c r="F814" s="238" t="s">
        <v>1025</v>
      </c>
      <c r="G814" s="235"/>
      <c r="H814" s="239">
        <v>2.25</v>
      </c>
      <c r="I814" s="240"/>
      <c r="J814" s="235"/>
      <c r="K814" s="235"/>
      <c r="L814" s="241"/>
      <c r="M814" s="242"/>
      <c r="N814" s="243"/>
      <c r="O814" s="243"/>
      <c r="P814" s="243"/>
      <c r="Q814" s="243"/>
      <c r="R814" s="243"/>
      <c r="S814" s="243"/>
      <c r="T814" s="24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5" t="s">
        <v>152</v>
      </c>
      <c r="AU814" s="245" t="s">
        <v>85</v>
      </c>
      <c r="AV814" s="13" t="s">
        <v>85</v>
      </c>
      <c r="AW814" s="13" t="s">
        <v>32</v>
      </c>
      <c r="AX814" s="13" t="s">
        <v>76</v>
      </c>
      <c r="AY814" s="245" t="s">
        <v>144</v>
      </c>
    </row>
    <row r="815" spans="1:51" s="13" customFormat="1" ht="12">
      <c r="A815" s="13"/>
      <c r="B815" s="234"/>
      <c r="C815" s="235"/>
      <c r="D815" s="236" t="s">
        <v>152</v>
      </c>
      <c r="E815" s="237" t="s">
        <v>1</v>
      </c>
      <c r="F815" s="238" t="s">
        <v>1026</v>
      </c>
      <c r="G815" s="235"/>
      <c r="H815" s="239">
        <v>3.45</v>
      </c>
      <c r="I815" s="240"/>
      <c r="J815" s="235"/>
      <c r="K815" s="235"/>
      <c r="L815" s="241"/>
      <c r="M815" s="242"/>
      <c r="N815" s="243"/>
      <c r="O815" s="243"/>
      <c r="P815" s="243"/>
      <c r="Q815" s="243"/>
      <c r="R815" s="243"/>
      <c r="S815" s="243"/>
      <c r="T815" s="24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5" t="s">
        <v>152</v>
      </c>
      <c r="AU815" s="245" t="s">
        <v>85</v>
      </c>
      <c r="AV815" s="13" t="s">
        <v>85</v>
      </c>
      <c r="AW815" s="13" t="s">
        <v>32</v>
      </c>
      <c r="AX815" s="13" t="s">
        <v>76</v>
      </c>
      <c r="AY815" s="245" t="s">
        <v>144</v>
      </c>
    </row>
    <row r="816" spans="1:51" s="13" customFormat="1" ht="12">
      <c r="A816" s="13"/>
      <c r="B816" s="234"/>
      <c r="C816" s="235"/>
      <c r="D816" s="236" t="s">
        <v>152</v>
      </c>
      <c r="E816" s="237" t="s">
        <v>1</v>
      </c>
      <c r="F816" s="238" t="s">
        <v>1027</v>
      </c>
      <c r="G816" s="235"/>
      <c r="H816" s="239">
        <v>3.9</v>
      </c>
      <c r="I816" s="240"/>
      <c r="J816" s="235"/>
      <c r="K816" s="235"/>
      <c r="L816" s="241"/>
      <c r="M816" s="242"/>
      <c r="N816" s="243"/>
      <c r="O816" s="243"/>
      <c r="P816" s="243"/>
      <c r="Q816" s="243"/>
      <c r="R816" s="243"/>
      <c r="S816" s="243"/>
      <c r="T816" s="24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5" t="s">
        <v>152</v>
      </c>
      <c r="AU816" s="245" t="s">
        <v>85</v>
      </c>
      <c r="AV816" s="13" t="s">
        <v>85</v>
      </c>
      <c r="AW816" s="13" t="s">
        <v>32</v>
      </c>
      <c r="AX816" s="13" t="s">
        <v>76</v>
      </c>
      <c r="AY816" s="245" t="s">
        <v>144</v>
      </c>
    </row>
    <row r="817" spans="1:51" s="14" customFormat="1" ht="12">
      <c r="A817" s="14"/>
      <c r="B817" s="246"/>
      <c r="C817" s="247"/>
      <c r="D817" s="236" t="s">
        <v>152</v>
      </c>
      <c r="E817" s="248" t="s">
        <v>1</v>
      </c>
      <c r="F817" s="249" t="s">
        <v>156</v>
      </c>
      <c r="G817" s="247"/>
      <c r="H817" s="250">
        <v>9.6</v>
      </c>
      <c r="I817" s="251"/>
      <c r="J817" s="247"/>
      <c r="K817" s="247"/>
      <c r="L817" s="252"/>
      <c r="M817" s="253"/>
      <c r="N817" s="254"/>
      <c r="O817" s="254"/>
      <c r="P817" s="254"/>
      <c r="Q817" s="254"/>
      <c r="R817" s="254"/>
      <c r="S817" s="254"/>
      <c r="T817" s="255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6" t="s">
        <v>152</v>
      </c>
      <c r="AU817" s="256" t="s">
        <v>85</v>
      </c>
      <c r="AV817" s="14" t="s">
        <v>150</v>
      </c>
      <c r="AW817" s="14" t="s">
        <v>32</v>
      </c>
      <c r="AX817" s="14" t="s">
        <v>83</v>
      </c>
      <c r="AY817" s="256" t="s">
        <v>144</v>
      </c>
    </row>
    <row r="818" spans="1:65" s="2" customFormat="1" ht="16.5" customHeight="1">
      <c r="A818" s="39"/>
      <c r="B818" s="40"/>
      <c r="C818" s="278" t="s">
        <v>1028</v>
      </c>
      <c r="D818" s="278" t="s">
        <v>272</v>
      </c>
      <c r="E818" s="279" t="s">
        <v>1029</v>
      </c>
      <c r="F818" s="280" t="s">
        <v>1030</v>
      </c>
      <c r="G818" s="281" t="s">
        <v>177</v>
      </c>
      <c r="H818" s="282">
        <v>22.935</v>
      </c>
      <c r="I818" s="283"/>
      <c r="J818" s="284">
        <f>ROUND(I818*H818,2)</f>
        <v>0</v>
      </c>
      <c r="K818" s="285"/>
      <c r="L818" s="286"/>
      <c r="M818" s="287" t="s">
        <v>1</v>
      </c>
      <c r="N818" s="288" t="s">
        <v>41</v>
      </c>
      <c r="O818" s="92"/>
      <c r="P818" s="230">
        <f>O818*H818</f>
        <v>0</v>
      </c>
      <c r="Q818" s="230">
        <v>0.108</v>
      </c>
      <c r="R818" s="230">
        <f>Q818*H818</f>
        <v>2.4769799999999997</v>
      </c>
      <c r="S818" s="230">
        <v>0</v>
      </c>
      <c r="T818" s="231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32" t="s">
        <v>435</v>
      </c>
      <c r="AT818" s="232" t="s">
        <v>272</v>
      </c>
      <c r="AU818" s="232" t="s">
        <v>85</v>
      </c>
      <c r="AY818" s="18" t="s">
        <v>144</v>
      </c>
      <c r="BE818" s="233">
        <f>IF(N818="základní",J818,0)</f>
        <v>0</v>
      </c>
      <c r="BF818" s="233">
        <f>IF(N818="snížená",J818,0)</f>
        <v>0</v>
      </c>
      <c r="BG818" s="233">
        <f>IF(N818="zákl. přenesená",J818,0)</f>
        <v>0</v>
      </c>
      <c r="BH818" s="233">
        <f>IF(N818="sníž. přenesená",J818,0)</f>
        <v>0</v>
      </c>
      <c r="BI818" s="233">
        <f>IF(N818="nulová",J818,0)</f>
        <v>0</v>
      </c>
      <c r="BJ818" s="18" t="s">
        <v>83</v>
      </c>
      <c r="BK818" s="233">
        <f>ROUND(I818*H818,2)</f>
        <v>0</v>
      </c>
      <c r="BL818" s="18" t="s">
        <v>277</v>
      </c>
      <c r="BM818" s="232" t="s">
        <v>1031</v>
      </c>
    </row>
    <row r="819" spans="1:51" s="13" customFormat="1" ht="12">
      <c r="A819" s="13"/>
      <c r="B819" s="234"/>
      <c r="C819" s="235"/>
      <c r="D819" s="236" t="s">
        <v>152</v>
      </c>
      <c r="E819" s="237" t="s">
        <v>1</v>
      </c>
      <c r="F819" s="238" t="s">
        <v>1032</v>
      </c>
      <c r="G819" s="235"/>
      <c r="H819" s="239">
        <v>2.25</v>
      </c>
      <c r="I819" s="240"/>
      <c r="J819" s="235"/>
      <c r="K819" s="235"/>
      <c r="L819" s="241"/>
      <c r="M819" s="242"/>
      <c r="N819" s="243"/>
      <c r="O819" s="243"/>
      <c r="P819" s="243"/>
      <c r="Q819" s="243"/>
      <c r="R819" s="243"/>
      <c r="S819" s="243"/>
      <c r="T819" s="24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5" t="s">
        <v>152</v>
      </c>
      <c r="AU819" s="245" t="s">
        <v>85</v>
      </c>
      <c r="AV819" s="13" t="s">
        <v>85</v>
      </c>
      <c r="AW819" s="13" t="s">
        <v>32</v>
      </c>
      <c r="AX819" s="13" t="s">
        <v>76</v>
      </c>
      <c r="AY819" s="245" t="s">
        <v>144</v>
      </c>
    </row>
    <row r="820" spans="1:51" s="13" customFormat="1" ht="12">
      <c r="A820" s="13"/>
      <c r="B820" s="234"/>
      <c r="C820" s="235"/>
      <c r="D820" s="236" t="s">
        <v>152</v>
      </c>
      <c r="E820" s="237" t="s">
        <v>1</v>
      </c>
      <c r="F820" s="238" t="s">
        <v>1032</v>
      </c>
      <c r="G820" s="235"/>
      <c r="H820" s="239">
        <v>2.25</v>
      </c>
      <c r="I820" s="240"/>
      <c r="J820" s="235"/>
      <c r="K820" s="235"/>
      <c r="L820" s="241"/>
      <c r="M820" s="242"/>
      <c r="N820" s="243"/>
      <c r="O820" s="243"/>
      <c r="P820" s="243"/>
      <c r="Q820" s="243"/>
      <c r="R820" s="243"/>
      <c r="S820" s="243"/>
      <c r="T820" s="244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5" t="s">
        <v>152</v>
      </c>
      <c r="AU820" s="245" t="s">
        <v>85</v>
      </c>
      <c r="AV820" s="13" t="s">
        <v>85</v>
      </c>
      <c r="AW820" s="13" t="s">
        <v>32</v>
      </c>
      <c r="AX820" s="13" t="s">
        <v>76</v>
      </c>
      <c r="AY820" s="245" t="s">
        <v>144</v>
      </c>
    </row>
    <row r="821" spans="1:51" s="13" customFormat="1" ht="12">
      <c r="A821" s="13"/>
      <c r="B821" s="234"/>
      <c r="C821" s="235"/>
      <c r="D821" s="236" t="s">
        <v>152</v>
      </c>
      <c r="E821" s="237" t="s">
        <v>1</v>
      </c>
      <c r="F821" s="238" t="s">
        <v>1033</v>
      </c>
      <c r="G821" s="235"/>
      <c r="H821" s="239">
        <v>3</v>
      </c>
      <c r="I821" s="240"/>
      <c r="J821" s="235"/>
      <c r="K821" s="235"/>
      <c r="L821" s="241"/>
      <c r="M821" s="242"/>
      <c r="N821" s="243"/>
      <c r="O821" s="243"/>
      <c r="P821" s="243"/>
      <c r="Q821" s="243"/>
      <c r="R821" s="243"/>
      <c r="S821" s="243"/>
      <c r="T821" s="24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5" t="s">
        <v>152</v>
      </c>
      <c r="AU821" s="245" t="s">
        <v>85</v>
      </c>
      <c r="AV821" s="13" t="s">
        <v>85</v>
      </c>
      <c r="AW821" s="13" t="s">
        <v>32</v>
      </c>
      <c r="AX821" s="13" t="s">
        <v>76</v>
      </c>
      <c r="AY821" s="245" t="s">
        <v>144</v>
      </c>
    </row>
    <row r="822" spans="1:51" s="13" customFormat="1" ht="12">
      <c r="A822" s="13"/>
      <c r="B822" s="234"/>
      <c r="C822" s="235"/>
      <c r="D822" s="236" t="s">
        <v>152</v>
      </c>
      <c r="E822" s="237" t="s">
        <v>1</v>
      </c>
      <c r="F822" s="238" t="s">
        <v>1034</v>
      </c>
      <c r="G822" s="235"/>
      <c r="H822" s="239">
        <v>1.125</v>
      </c>
      <c r="I822" s="240"/>
      <c r="J822" s="235"/>
      <c r="K822" s="235"/>
      <c r="L822" s="241"/>
      <c r="M822" s="242"/>
      <c r="N822" s="243"/>
      <c r="O822" s="243"/>
      <c r="P822" s="243"/>
      <c r="Q822" s="243"/>
      <c r="R822" s="243"/>
      <c r="S822" s="243"/>
      <c r="T822" s="24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5" t="s">
        <v>152</v>
      </c>
      <c r="AU822" s="245" t="s">
        <v>85</v>
      </c>
      <c r="AV822" s="13" t="s">
        <v>85</v>
      </c>
      <c r="AW822" s="13" t="s">
        <v>32</v>
      </c>
      <c r="AX822" s="13" t="s">
        <v>76</v>
      </c>
      <c r="AY822" s="245" t="s">
        <v>144</v>
      </c>
    </row>
    <row r="823" spans="1:51" s="13" customFormat="1" ht="12">
      <c r="A823" s="13"/>
      <c r="B823" s="234"/>
      <c r="C823" s="235"/>
      <c r="D823" s="236" t="s">
        <v>152</v>
      </c>
      <c r="E823" s="237" t="s">
        <v>1</v>
      </c>
      <c r="F823" s="238" t="s">
        <v>1034</v>
      </c>
      <c r="G823" s="235"/>
      <c r="H823" s="239">
        <v>1.125</v>
      </c>
      <c r="I823" s="240"/>
      <c r="J823" s="235"/>
      <c r="K823" s="235"/>
      <c r="L823" s="241"/>
      <c r="M823" s="242"/>
      <c r="N823" s="243"/>
      <c r="O823" s="243"/>
      <c r="P823" s="243"/>
      <c r="Q823" s="243"/>
      <c r="R823" s="243"/>
      <c r="S823" s="243"/>
      <c r="T823" s="24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5" t="s">
        <v>152</v>
      </c>
      <c r="AU823" s="245" t="s">
        <v>85</v>
      </c>
      <c r="AV823" s="13" t="s">
        <v>85</v>
      </c>
      <c r="AW823" s="13" t="s">
        <v>32</v>
      </c>
      <c r="AX823" s="13" t="s">
        <v>76</v>
      </c>
      <c r="AY823" s="245" t="s">
        <v>144</v>
      </c>
    </row>
    <row r="824" spans="1:51" s="13" customFormat="1" ht="12">
      <c r="A824" s="13"/>
      <c r="B824" s="234"/>
      <c r="C824" s="235"/>
      <c r="D824" s="236" t="s">
        <v>152</v>
      </c>
      <c r="E824" s="237" t="s">
        <v>1</v>
      </c>
      <c r="F824" s="238" t="s">
        <v>1035</v>
      </c>
      <c r="G824" s="235"/>
      <c r="H824" s="239">
        <v>1.5</v>
      </c>
      <c r="I824" s="240"/>
      <c r="J824" s="235"/>
      <c r="K824" s="235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152</v>
      </c>
      <c r="AU824" s="245" t="s">
        <v>85</v>
      </c>
      <c r="AV824" s="13" t="s">
        <v>85</v>
      </c>
      <c r="AW824" s="13" t="s">
        <v>32</v>
      </c>
      <c r="AX824" s="13" t="s">
        <v>76</v>
      </c>
      <c r="AY824" s="245" t="s">
        <v>144</v>
      </c>
    </row>
    <row r="825" spans="1:51" s="13" customFormat="1" ht="12">
      <c r="A825" s="13"/>
      <c r="B825" s="234"/>
      <c r="C825" s="235"/>
      <c r="D825" s="236" t="s">
        <v>152</v>
      </c>
      <c r="E825" s="237" t="s">
        <v>1</v>
      </c>
      <c r="F825" s="238" t="s">
        <v>1036</v>
      </c>
      <c r="G825" s="235"/>
      <c r="H825" s="239">
        <v>9.6</v>
      </c>
      <c r="I825" s="240"/>
      <c r="J825" s="235"/>
      <c r="K825" s="235"/>
      <c r="L825" s="241"/>
      <c r="M825" s="242"/>
      <c r="N825" s="243"/>
      <c r="O825" s="243"/>
      <c r="P825" s="243"/>
      <c r="Q825" s="243"/>
      <c r="R825" s="243"/>
      <c r="S825" s="243"/>
      <c r="T825" s="24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5" t="s">
        <v>152</v>
      </c>
      <c r="AU825" s="245" t="s">
        <v>85</v>
      </c>
      <c r="AV825" s="13" t="s">
        <v>85</v>
      </c>
      <c r="AW825" s="13" t="s">
        <v>32</v>
      </c>
      <c r="AX825" s="13" t="s">
        <v>76</v>
      </c>
      <c r="AY825" s="245" t="s">
        <v>144</v>
      </c>
    </row>
    <row r="826" spans="1:51" s="14" customFormat="1" ht="12">
      <c r="A826" s="14"/>
      <c r="B826" s="246"/>
      <c r="C826" s="247"/>
      <c r="D826" s="236" t="s">
        <v>152</v>
      </c>
      <c r="E826" s="248" t="s">
        <v>1</v>
      </c>
      <c r="F826" s="249" t="s">
        <v>156</v>
      </c>
      <c r="G826" s="247"/>
      <c r="H826" s="250">
        <v>20.85</v>
      </c>
      <c r="I826" s="251"/>
      <c r="J826" s="247"/>
      <c r="K826" s="247"/>
      <c r="L826" s="252"/>
      <c r="M826" s="253"/>
      <c r="N826" s="254"/>
      <c r="O826" s="254"/>
      <c r="P826" s="254"/>
      <c r="Q826" s="254"/>
      <c r="R826" s="254"/>
      <c r="S826" s="254"/>
      <c r="T826" s="25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6" t="s">
        <v>152</v>
      </c>
      <c r="AU826" s="256" t="s">
        <v>85</v>
      </c>
      <c r="AV826" s="14" t="s">
        <v>150</v>
      </c>
      <c r="AW826" s="14" t="s">
        <v>32</v>
      </c>
      <c r="AX826" s="14" t="s">
        <v>83</v>
      </c>
      <c r="AY826" s="256" t="s">
        <v>144</v>
      </c>
    </row>
    <row r="827" spans="1:51" s="13" customFormat="1" ht="12">
      <c r="A827" s="13"/>
      <c r="B827" s="234"/>
      <c r="C827" s="235"/>
      <c r="D827" s="236" t="s">
        <v>152</v>
      </c>
      <c r="E827" s="235"/>
      <c r="F827" s="238" t="s">
        <v>1037</v>
      </c>
      <c r="G827" s="235"/>
      <c r="H827" s="239">
        <v>22.935</v>
      </c>
      <c r="I827" s="240"/>
      <c r="J827" s="235"/>
      <c r="K827" s="235"/>
      <c r="L827" s="241"/>
      <c r="M827" s="242"/>
      <c r="N827" s="243"/>
      <c r="O827" s="243"/>
      <c r="P827" s="243"/>
      <c r="Q827" s="243"/>
      <c r="R827" s="243"/>
      <c r="S827" s="243"/>
      <c r="T827" s="244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5" t="s">
        <v>152</v>
      </c>
      <c r="AU827" s="245" t="s">
        <v>85</v>
      </c>
      <c r="AV827" s="13" t="s">
        <v>85</v>
      </c>
      <c r="AW827" s="13" t="s">
        <v>4</v>
      </c>
      <c r="AX827" s="13" t="s">
        <v>83</v>
      </c>
      <c r="AY827" s="245" t="s">
        <v>144</v>
      </c>
    </row>
    <row r="828" spans="1:65" s="2" customFormat="1" ht="21.75" customHeight="1">
      <c r="A828" s="39"/>
      <c r="B828" s="40"/>
      <c r="C828" s="220" t="s">
        <v>1038</v>
      </c>
      <c r="D828" s="220" t="s">
        <v>146</v>
      </c>
      <c r="E828" s="221" t="s">
        <v>1039</v>
      </c>
      <c r="F828" s="222" t="s">
        <v>1040</v>
      </c>
      <c r="G828" s="223" t="s">
        <v>183</v>
      </c>
      <c r="H828" s="224">
        <v>2.525</v>
      </c>
      <c r="I828" s="225"/>
      <c r="J828" s="226">
        <f>ROUND(I828*H828,2)</f>
        <v>0</v>
      </c>
      <c r="K828" s="227"/>
      <c r="L828" s="45"/>
      <c r="M828" s="289" t="s">
        <v>1</v>
      </c>
      <c r="N828" s="290" t="s">
        <v>41</v>
      </c>
      <c r="O828" s="291"/>
      <c r="P828" s="292">
        <f>O828*H828</f>
        <v>0</v>
      </c>
      <c r="Q828" s="292">
        <v>0</v>
      </c>
      <c r="R828" s="292">
        <f>Q828*H828</f>
        <v>0</v>
      </c>
      <c r="S828" s="292">
        <v>0</v>
      </c>
      <c r="T828" s="293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32" t="s">
        <v>277</v>
      </c>
      <c r="AT828" s="232" t="s">
        <v>146</v>
      </c>
      <c r="AU828" s="232" t="s">
        <v>85</v>
      </c>
      <c r="AY828" s="18" t="s">
        <v>144</v>
      </c>
      <c r="BE828" s="233">
        <f>IF(N828="základní",J828,0)</f>
        <v>0</v>
      </c>
      <c r="BF828" s="233">
        <f>IF(N828="snížená",J828,0)</f>
        <v>0</v>
      </c>
      <c r="BG828" s="233">
        <f>IF(N828="zákl. přenesená",J828,0)</f>
        <v>0</v>
      </c>
      <c r="BH828" s="233">
        <f>IF(N828="sníž. přenesená",J828,0)</f>
        <v>0</v>
      </c>
      <c r="BI828" s="233">
        <f>IF(N828="nulová",J828,0)</f>
        <v>0</v>
      </c>
      <c r="BJ828" s="18" t="s">
        <v>83</v>
      </c>
      <c r="BK828" s="233">
        <f>ROUND(I828*H828,2)</f>
        <v>0</v>
      </c>
      <c r="BL828" s="18" t="s">
        <v>277</v>
      </c>
      <c r="BM828" s="232" t="s">
        <v>1041</v>
      </c>
    </row>
    <row r="829" spans="1:31" s="2" customFormat="1" ht="6.95" customHeight="1">
      <c r="A829" s="39"/>
      <c r="B829" s="67"/>
      <c r="C829" s="68"/>
      <c r="D829" s="68"/>
      <c r="E829" s="68"/>
      <c r="F829" s="68"/>
      <c r="G829" s="68"/>
      <c r="H829" s="68"/>
      <c r="I829" s="68"/>
      <c r="J829" s="68"/>
      <c r="K829" s="68"/>
      <c r="L829" s="45"/>
      <c r="M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</row>
  </sheetData>
  <sheetProtection password="CC35" sheet="1" objects="1" scenarios="1" formatColumns="0" formatRows="0" autoFilter="0"/>
  <autoFilter ref="C132:K828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Stavební úpravy kulturního domu č.p. 106 ve Velké Chyšce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ROUND((SUM(BE123:BE242)),2)</f>
        <v>0</v>
      </c>
      <c r="G33" s="39"/>
      <c r="H33" s="39"/>
      <c r="I33" s="156">
        <v>0.21</v>
      </c>
      <c r="J33" s="155">
        <f>ROUND(((SUM(BE123:BE242))*I33),2)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ROUND((SUM(BF123:BF242)),2)</f>
        <v>0</v>
      </c>
      <c r="G34" s="39"/>
      <c r="H34" s="39"/>
      <c r="I34" s="156">
        <v>0.15</v>
      </c>
      <c r="J34" s="155">
        <f>ROUND(((SUM(BF123:BF242))*I34),2)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ROUND((SUM(BG123:BG242)),2)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ROUND((SUM(BH123:BH242)),2)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ROUND((SUM(BI123:BI242)),2)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Stavební úpravy kulturního domu č.p. 106 ve Velké Chyšce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02 - Zateplení bytu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Velká Chyška</v>
      </c>
      <c r="G89" s="41"/>
      <c r="H89" s="41"/>
      <c r="I89" s="33" t="s">
        <v>22</v>
      </c>
      <c r="J89" s="80" t="str">
        <f>IF(J12="","",J12)</f>
        <v>5. 2. 2021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Obec Velká Chyška</v>
      </c>
      <c r="G91" s="41"/>
      <c r="H91" s="41"/>
      <c r="I91" s="33" t="s">
        <v>30</v>
      </c>
      <c r="J91" s="37" t="str">
        <f>E21</f>
        <v>Ing. Šlechta Jan, Bc. Moravec Pavel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 hidden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117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118</v>
      </c>
      <c r="E99" s="189"/>
      <c r="F99" s="189"/>
      <c r="G99" s="189"/>
      <c r="H99" s="189"/>
      <c r="I99" s="189"/>
      <c r="J99" s="190">
        <f>J197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120</v>
      </c>
      <c r="E100" s="189"/>
      <c r="F100" s="189"/>
      <c r="G100" s="189"/>
      <c r="H100" s="189"/>
      <c r="I100" s="189"/>
      <c r="J100" s="190">
        <f>J221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80"/>
      <c r="C101" s="181"/>
      <c r="D101" s="182" t="s">
        <v>121</v>
      </c>
      <c r="E101" s="183"/>
      <c r="F101" s="183"/>
      <c r="G101" s="183"/>
      <c r="H101" s="183"/>
      <c r="I101" s="183"/>
      <c r="J101" s="184">
        <f>J223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86"/>
      <c r="C102" s="187"/>
      <c r="D102" s="188" t="s">
        <v>125</v>
      </c>
      <c r="E102" s="189"/>
      <c r="F102" s="189"/>
      <c r="G102" s="189"/>
      <c r="H102" s="189"/>
      <c r="I102" s="189"/>
      <c r="J102" s="190">
        <f>J224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126</v>
      </c>
      <c r="E103" s="189"/>
      <c r="F103" s="189"/>
      <c r="G103" s="189"/>
      <c r="H103" s="189"/>
      <c r="I103" s="189"/>
      <c r="J103" s="190">
        <f>J232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 hidden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t="12" hidden="1"/>
    <row r="107" ht="12" hidden="1"/>
    <row r="108" ht="12" hidden="1"/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Stavební úpravy kulturního domu č.p. 106 ve Velké Chyšce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105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02 - Zateplení bytu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Velká Chyška</v>
      </c>
      <c r="G117" s="41"/>
      <c r="H117" s="41"/>
      <c r="I117" s="33" t="s">
        <v>22</v>
      </c>
      <c r="J117" s="80" t="str">
        <f>IF(J12="","",J12)</f>
        <v>5. 2. 2021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24</v>
      </c>
      <c r="D119" s="41"/>
      <c r="E119" s="41"/>
      <c r="F119" s="28" t="str">
        <f>E15</f>
        <v>Obec Velká Chyška</v>
      </c>
      <c r="G119" s="41"/>
      <c r="H119" s="41"/>
      <c r="I119" s="33" t="s">
        <v>30</v>
      </c>
      <c r="J119" s="37" t="str">
        <f>E21</f>
        <v>Ing. Šlechta Jan, Bc. Moravec Pavel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130</v>
      </c>
      <c r="D122" s="195" t="s">
        <v>61</v>
      </c>
      <c r="E122" s="195" t="s">
        <v>57</v>
      </c>
      <c r="F122" s="195" t="s">
        <v>58</v>
      </c>
      <c r="G122" s="195" t="s">
        <v>131</v>
      </c>
      <c r="H122" s="195" t="s">
        <v>132</v>
      </c>
      <c r="I122" s="195" t="s">
        <v>133</v>
      </c>
      <c r="J122" s="196" t="s">
        <v>109</v>
      </c>
      <c r="K122" s="197" t="s">
        <v>134</v>
      </c>
      <c r="L122" s="198"/>
      <c r="M122" s="101" t="s">
        <v>1</v>
      </c>
      <c r="N122" s="102" t="s">
        <v>40</v>
      </c>
      <c r="O122" s="102" t="s">
        <v>135</v>
      </c>
      <c r="P122" s="102" t="s">
        <v>136</v>
      </c>
      <c r="Q122" s="102" t="s">
        <v>137</v>
      </c>
      <c r="R122" s="102" t="s">
        <v>138</v>
      </c>
      <c r="S122" s="102" t="s">
        <v>139</v>
      </c>
      <c r="T122" s="103" t="s">
        <v>140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141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P124+P223</f>
        <v>0</v>
      </c>
      <c r="Q123" s="105"/>
      <c r="R123" s="201">
        <f>R124+R223</f>
        <v>1.54335012</v>
      </c>
      <c r="S123" s="105"/>
      <c r="T123" s="202">
        <f>T124+T223</f>
        <v>0.7122709999999999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111</v>
      </c>
      <c r="BK123" s="203">
        <f>BK124+BK223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142</v>
      </c>
      <c r="F124" s="207" t="s">
        <v>143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P125+P197+P221</f>
        <v>0</v>
      </c>
      <c r="Q124" s="212"/>
      <c r="R124" s="213">
        <f>R125+R197+R221</f>
        <v>1.44225212</v>
      </c>
      <c r="S124" s="212"/>
      <c r="T124" s="214">
        <f>T125+T197+T221</f>
        <v>0.6900599999999999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83</v>
      </c>
      <c r="AT124" s="216" t="s">
        <v>75</v>
      </c>
      <c r="AU124" s="216" t="s">
        <v>76</v>
      </c>
      <c r="AY124" s="215" t="s">
        <v>144</v>
      </c>
      <c r="BK124" s="217">
        <f>BK125+BK197+BK221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174</v>
      </c>
      <c r="F125" s="218" t="s">
        <v>198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SUM(P126:P196)</f>
        <v>0</v>
      </c>
      <c r="Q125" s="212"/>
      <c r="R125" s="213">
        <f>SUM(R126:R196)</f>
        <v>1.44225212</v>
      </c>
      <c r="S125" s="212"/>
      <c r="T125" s="214">
        <f>SUM(T126:T196)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83</v>
      </c>
      <c r="AT125" s="216" t="s">
        <v>75</v>
      </c>
      <c r="AU125" s="216" t="s">
        <v>83</v>
      </c>
      <c r="AY125" s="215" t="s">
        <v>144</v>
      </c>
      <c r="BK125" s="217">
        <f>SUM(BK126:BK196)</f>
        <v>0</v>
      </c>
    </row>
    <row r="126" spans="1:65" s="2" customFormat="1" ht="21.75" customHeight="1">
      <c r="A126" s="39"/>
      <c r="B126" s="40"/>
      <c r="C126" s="220" t="s">
        <v>83</v>
      </c>
      <c r="D126" s="220" t="s">
        <v>146</v>
      </c>
      <c r="E126" s="221" t="s">
        <v>297</v>
      </c>
      <c r="F126" s="222" t="s">
        <v>298</v>
      </c>
      <c r="G126" s="223" t="s">
        <v>177</v>
      </c>
      <c r="H126" s="224">
        <v>91.787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0.0085</v>
      </c>
      <c r="R126" s="230">
        <f>Q126*H126</f>
        <v>0.7801895000000001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150</v>
      </c>
      <c r="AT126" s="232" t="s">
        <v>146</v>
      </c>
      <c r="AU126" s="232" t="s">
        <v>85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150</v>
      </c>
      <c r="BM126" s="232" t="s">
        <v>1043</v>
      </c>
    </row>
    <row r="127" spans="1:51" s="15" customFormat="1" ht="12">
      <c r="A127" s="15"/>
      <c r="B127" s="257"/>
      <c r="C127" s="258"/>
      <c r="D127" s="236" t="s">
        <v>152</v>
      </c>
      <c r="E127" s="259" t="s">
        <v>1</v>
      </c>
      <c r="F127" s="260" t="s">
        <v>1044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6" t="s">
        <v>152</v>
      </c>
      <c r="AU127" s="266" t="s">
        <v>85</v>
      </c>
      <c r="AV127" s="15" t="s">
        <v>83</v>
      </c>
      <c r="AW127" s="15" t="s">
        <v>32</v>
      </c>
      <c r="AX127" s="15" t="s">
        <v>76</v>
      </c>
      <c r="AY127" s="266" t="s">
        <v>144</v>
      </c>
    </row>
    <row r="128" spans="1:51" s="13" customFormat="1" ht="12">
      <c r="A128" s="13"/>
      <c r="B128" s="234"/>
      <c r="C128" s="235"/>
      <c r="D128" s="236" t="s">
        <v>152</v>
      </c>
      <c r="E128" s="237" t="s">
        <v>1</v>
      </c>
      <c r="F128" s="238" t="s">
        <v>1045</v>
      </c>
      <c r="G128" s="235"/>
      <c r="H128" s="239">
        <v>66.054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152</v>
      </c>
      <c r="AU128" s="245" t="s">
        <v>85</v>
      </c>
      <c r="AV128" s="13" t="s">
        <v>85</v>
      </c>
      <c r="AW128" s="13" t="s">
        <v>32</v>
      </c>
      <c r="AX128" s="13" t="s">
        <v>76</v>
      </c>
      <c r="AY128" s="245" t="s">
        <v>144</v>
      </c>
    </row>
    <row r="129" spans="1:51" s="16" customFormat="1" ht="12">
      <c r="A129" s="16"/>
      <c r="B129" s="267"/>
      <c r="C129" s="268"/>
      <c r="D129" s="236" t="s">
        <v>152</v>
      </c>
      <c r="E129" s="269" t="s">
        <v>1</v>
      </c>
      <c r="F129" s="270" t="s">
        <v>269</v>
      </c>
      <c r="G129" s="268"/>
      <c r="H129" s="271">
        <v>66.054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7" t="s">
        <v>152</v>
      </c>
      <c r="AU129" s="277" t="s">
        <v>85</v>
      </c>
      <c r="AV129" s="16" t="s">
        <v>162</v>
      </c>
      <c r="AW129" s="16" t="s">
        <v>32</v>
      </c>
      <c r="AX129" s="16" t="s">
        <v>76</v>
      </c>
      <c r="AY129" s="277" t="s">
        <v>144</v>
      </c>
    </row>
    <row r="130" spans="1:51" s="15" customFormat="1" ht="12">
      <c r="A130" s="15"/>
      <c r="B130" s="257"/>
      <c r="C130" s="258"/>
      <c r="D130" s="236" t="s">
        <v>152</v>
      </c>
      <c r="E130" s="259" t="s">
        <v>1</v>
      </c>
      <c r="F130" s="260" t="s">
        <v>312</v>
      </c>
      <c r="G130" s="258"/>
      <c r="H130" s="259" t="s">
        <v>1</v>
      </c>
      <c r="I130" s="261"/>
      <c r="J130" s="258"/>
      <c r="K130" s="258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152</v>
      </c>
      <c r="AU130" s="266" t="s">
        <v>85</v>
      </c>
      <c r="AV130" s="15" t="s">
        <v>83</v>
      </c>
      <c r="AW130" s="15" t="s">
        <v>32</v>
      </c>
      <c r="AX130" s="15" t="s">
        <v>76</v>
      </c>
      <c r="AY130" s="266" t="s">
        <v>144</v>
      </c>
    </row>
    <row r="131" spans="1:51" s="13" customFormat="1" ht="12">
      <c r="A131" s="13"/>
      <c r="B131" s="234"/>
      <c r="C131" s="235"/>
      <c r="D131" s="236" t="s">
        <v>152</v>
      </c>
      <c r="E131" s="237" t="s">
        <v>1</v>
      </c>
      <c r="F131" s="238" t="s">
        <v>314</v>
      </c>
      <c r="G131" s="235"/>
      <c r="H131" s="239">
        <v>41.483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152</v>
      </c>
      <c r="AU131" s="245" t="s">
        <v>85</v>
      </c>
      <c r="AV131" s="13" t="s">
        <v>85</v>
      </c>
      <c r="AW131" s="13" t="s">
        <v>32</v>
      </c>
      <c r="AX131" s="13" t="s">
        <v>76</v>
      </c>
      <c r="AY131" s="245" t="s">
        <v>144</v>
      </c>
    </row>
    <row r="132" spans="1:51" s="16" customFormat="1" ht="12">
      <c r="A132" s="16"/>
      <c r="B132" s="267"/>
      <c r="C132" s="268"/>
      <c r="D132" s="236" t="s">
        <v>152</v>
      </c>
      <c r="E132" s="269" t="s">
        <v>1</v>
      </c>
      <c r="F132" s="270" t="s">
        <v>269</v>
      </c>
      <c r="G132" s="268"/>
      <c r="H132" s="271">
        <v>41.483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7" t="s">
        <v>152</v>
      </c>
      <c r="AU132" s="277" t="s">
        <v>85</v>
      </c>
      <c r="AV132" s="16" t="s">
        <v>162</v>
      </c>
      <c r="AW132" s="16" t="s">
        <v>32</v>
      </c>
      <c r="AX132" s="16" t="s">
        <v>76</v>
      </c>
      <c r="AY132" s="277" t="s">
        <v>144</v>
      </c>
    </row>
    <row r="133" spans="1:51" s="15" customFormat="1" ht="12">
      <c r="A133" s="15"/>
      <c r="B133" s="257"/>
      <c r="C133" s="258"/>
      <c r="D133" s="236" t="s">
        <v>152</v>
      </c>
      <c r="E133" s="259" t="s">
        <v>1</v>
      </c>
      <c r="F133" s="260" t="s">
        <v>317</v>
      </c>
      <c r="G133" s="258"/>
      <c r="H133" s="259" t="s">
        <v>1</v>
      </c>
      <c r="I133" s="261"/>
      <c r="J133" s="258"/>
      <c r="K133" s="258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152</v>
      </c>
      <c r="AU133" s="266" t="s">
        <v>85</v>
      </c>
      <c r="AV133" s="15" t="s">
        <v>83</v>
      </c>
      <c r="AW133" s="15" t="s">
        <v>32</v>
      </c>
      <c r="AX133" s="15" t="s">
        <v>76</v>
      </c>
      <c r="AY133" s="266" t="s">
        <v>144</v>
      </c>
    </row>
    <row r="134" spans="1:51" s="13" customFormat="1" ht="12">
      <c r="A134" s="13"/>
      <c r="B134" s="234"/>
      <c r="C134" s="235"/>
      <c r="D134" s="236" t="s">
        <v>152</v>
      </c>
      <c r="E134" s="237" t="s">
        <v>1</v>
      </c>
      <c r="F134" s="238" t="s">
        <v>338</v>
      </c>
      <c r="G134" s="235"/>
      <c r="H134" s="239">
        <v>-15.75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152</v>
      </c>
      <c r="AU134" s="245" t="s">
        <v>85</v>
      </c>
      <c r="AV134" s="13" t="s">
        <v>85</v>
      </c>
      <c r="AW134" s="13" t="s">
        <v>32</v>
      </c>
      <c r="AX134" s="13" t="s">
        <v>76</v>
      </c>
      <c r="AY134" s="245" t="s">
        <v>144</v>
      </c>
    </row>
    <row r="135" spans="1:51" s="16" customFormat="1" ht="12">
      <c r="A135" s="16"/>
      <c r="B135" s="267"/>
      <c r="C135" s="268"/>
      <c r="D135" s="236" t="s">
        <v>152</v>
      </c>
      <c r="E135" s="269" t="s">
        <v>1</v>
      </c>
      <c r="F135" s="270" t="s">
        <v>269</v>
      </c>
      <c r="G135" s="268"/>
      <c r="H135" s="271">
        <v>-15.75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77" t="s">
        <v>152</v>
      </c>
      <c r="AU135" s="277" t="s">
        <v>85</v>
      </c>
      <c r="AV135" s="16" t="s">
        <v>162</v>
      </c>
      <c r="AW135" s="16" t="s">
        <v>32</v>
      </c>
      <c r="AX135" s="16" t="s">
        <v>76</v>
      </c>
      <c r="AY135" s="277" t="s">
        <v>144</v>
      </c>
    </row>
    <row r="136" spans="1:51" s="14" customFormat="1" ht="12">
      <c r="A136" s="14"/>
      <c r="B136" s="246"/>
      <c r="C136" s="247"/>
      <c r="D136" s="236" t="s">
        <v>152</v>
      </c>
      <c r="E136" s="248" t="s">
        <v>1</v>
      </c>
      <c r="F136" s="249" t="s">
        <v>156</v>
      </c>
      <c r="G136" s="247"/>
      <c r="H136" s="250">
        <v>91.787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152</v>
      </c>
      <c r="AU136" s="256" t="s">
        <v>85</v>
      </c>
      <c r="AV136" s="14" t="s">
        <v>150</v>
      </c>
      <c r="AW136" s="14" t="s">
        <v>32</v>
      </c>
      <c r="AX136" s="14" t="s">
        <v>83</v>
      </c>
      <c r="AY136" s="256" t="s">
        <v>144</v>
      </c>
    </row>
    <row r="137" spans="1:65" s="2" customFormat="1" ht="21.75" customHeight="1">
      <c r="A137" s="39"/>
      <c r="B137" s="40"/>
      <c r="C137" s="278" t="s">
        <v>85</v>
      </c>
      <c r="D137" s="278" t="s">
        <v>272</v>
      </c>
      <c r="E137" s="279" t="s">
        <v>342</v>
      </c>
      <c r="F137" s="280" t="s">
        <v>343</v>
      </c>
      <c r="G137" s="281" t="s">
        <v>177</v>
      </c>
      <c r="H137" s="282">
        <v>93.623</v>
      </c>
      <c r="I137" s="283"/>
      <c r="J137" s="284">
        <f>ROUND(I137*H137,2)</f>
        <v>0</v>
      </c>
      <c r="K137" s="285"/>
      <c r="L137" s="286"/>
      <c r="M137" s="287" t="s">
        <v>1</v>
      </c>
      <c r="N137" s="288" t="s">
        <v>42</v>
      </c>
      <c r="O137" s="92"/>
      <c r="P137" s="230">
        <f>O137*H137</f>
        <v>0</v>
      </c>
      <c r="Q137" s="230">
        <v>0.0024</v>
      </c>
      <c r="R137" s="230">
        <f>Q137*H137</f>
        <v>0.22469519999999998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188</v>
      </c>
      <c r="AT137" s="232" t="s">
        <v>272</v>
      </c>
      <c r="AU137" s="232" t="s">
        <v>85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150</v>
      </c>
      <c r="BM137" s="232" t="s">
        <v>1046</v>
      </c>
    </row>
    <row r="138" spans="1:51" s="13" customFormat="1" ht="12">
      <c r="A138" s="13"/>
      <c r="B138" s="234"/>
      <c r="C138" s="235"/>
      <c r="D138" s="236" t="s">
        <v>152</v>
      </c>
      <c r="E138" s="235"/>
      <c r="F138" s="238" t="s">
        <v>1047</v>
      </c>
      <c r="G138" s="235"/>
      <c r="H138" s="239">
        <v>93.623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152</v>
      </c>
      <c r="AU138" s="245" t="s">
        <v>85</v>
      </c>
      <c r="AV138" s="13" t="s">
        <v>85</v>
      </c>
      <c r="AW138" s="13" t="s">
        <v>4</v>
      </c>
      <c r="AX138" s="13" t="s">
        <v>83</v>
      </c>
      <c r="AY138" s="245" t="s">
        <v>144</v>
      </c>
    </row>
    <row r="139" spans="1:65" s="2" customFormat="1" ht="21.75" customHeight="1">
      <c r="A139" s="39"/>
      <c r="B139" s="40"/>
      <c r="C139" s="220" t="s">
        <v>162</v>
      </c>
      <c r="D139" s="220" t="s">
        <v>146</v>
      </c>
      <c r="E139" s="221" t="s">
        <v>371</v>
      </c>
      <c r="F139" s="222" t="s">
        <v>372</v>
      </c>
      <c r="G139" s="223" t="s">
        <v>238</v>
      </c>
      <c r="H139" s="224">
        <v>36.3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0.00339</v>
      </c>
      <c r="R139" s="230">
        <f>Q139*H139</f>
        <v>0.12305699999999999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150</v>
      </c>
      <c r="AT139" s="232" t="s">
        <v>146</v>
      </c>
      <c r="AU139" s="232" t="s">
        <v>85</v>
      </c>
      <c r="AY139" s="18" t="s">
        <v>144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150</v>
      </c>
      <c r="BM139" s="232" t="s">
        <v>1048</v>
      </c>
    </row>
    <row r="140" spans="1:51" s="13" customFormat="1" ht="12">
      <c r="A140" s="13"/>
      <c r="B140" s="234"/>
      <c r="C140" s="235"/>
      <c r="D140" s="236" t="s">
        <v>152</v>
      </c>
      <c r="E140" s="237" t="s">
        <v>1</v>
      </c>
      <c r="F140" s="238" t="s">
        <v>374</v>
      </c>
      <c r="G140" s="235"/>
      <c r="H140" s="239">
        <v>28.5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152</v>
      </c>
      <c r="AU140" s="245" t="s">
        <v>85</v>
      </c>
      <c r="AV140" s="13" t="s">
        <v>85</v>
      </c>
      <c r="AW140" s="13" t="s">
        <v>32</v>
      </c>
      <c r="AX140" s="13" t="s">
        <v>76</v>
      </c>
      <c r="AY140" s="245" t="s">
        <v>144</v>
      </c>
    </row>
    <row r="141" spans="1:51" s="13" customFormat="1" ht="12">
      <c r="A141" s="13"/>
      <c r="B141" s="234"/>
      <c r="C141" s="235"/>
      <c r="D141" s="236" t="s">
        <v>152</v>
      </c>
      <c r="E141" s="237" t="s">
        <v>1</v>
      </c>
      <c r="F141" s="238" t="s">
        <v>375</v>
      </c>
      <c r="G141" s="235"/>
      <c r="H141" s="239">
        <v>7.8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152</v>
      </c>
      <c r="AU141" s="245" t="s">
        <v>85</v>
      </c>
      <c r="AV141" s="13" t="s">
        <v>85</v>
      </c>
      <c r="AW141" s="13" t="s">
        <v>32</v>
      </c>
      <c r="AX141" s="13" t="s">
        <v>76</v>
      </c>
      <c r="AY141" s="245" t="s">
        <v>144</v>
      </c>
    </row>
    <row r="142" spans="1:51" s="14" customFormat="1" ht="12">
      <c r="A142" s="14"/>
      <c r="B142" s="246"/>
      <c r="C142" s="247"/>
      <c r="D142" s="236" t="s">
        <v>152</v>
      </c>
      <c r="E142" s="248" t="s">
        <v>1</v>
      </c>
      <c r="F142" s="249" t="s">
        <v>156</v>
      </c>
      <c r="G142" s="247"/>
      <c r="H142" s="250">
        <v>36.3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152</v>
      </c>
      <c r="AU142" s="256" t="s">
        <v>85</v>
      </c>
      <c r="AV142" s="14" t="s">
        <v>150</v>
      </c>
      <c r="AW142" s="14" t="s">
        <v>32</v>
      </c>
      <c r="AX142" s="14" t="s">
        <v>83</v>
      </c>
      <c r="AY142" s="256" t="s">
        <v>144</v>
      </c>
    </row>
    <row r="143" spans="1:65" s="2" customFormat="1" ht="21.75" customHeight="1">
      <c r="A143" s="39"/>
      <c r="B143" s="40"/>
      <c r="C143" s="278" t="s">
        <v>150</v>
      </c>
      <c r="D143" s="278" t="s">
        <v>272</v>
      </c>
      <c r="E143" s="279" t="s">
        <v>379</v>
      </c>
      <c r="F143" s="280" t="s">
        <v>380</v>
      </c>
      <c r="G143" s="281" t="s">
        <v>177</v>
      </c>
      <c r="H143" s="282">
        <v>39.93</v>
      </c>
      <c r="I143" s="283"/>
      <c r="J143" s="284">
        <f>ROUND(I143*H143,2)</f>
        <v>0</v>
      </c>
      <c r="K143" s="285"/>
      <c r="L143" s="286"/>
      <c r="M143" s="287" t="s">
        <v>1</v>
      </c>
      <c r="N143" s="288" t="s">
        <v>42</v>
      </c>
      <c r="O143" s="92"/>
      <c r="P143" s="230">
        <f>O143*H143</f>
        <v>0</v>
      </c>
      <c r="Q143" s="230">
        <v>0.00045</v>
      </c>
      <c r="R143" s="230">
        <f>Q143*H143</f>
        <v>0.0179685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188</v>
      </c>
      <c r="AT143" s="232" t="s">
        <v>272</v>
      </c>
      <c r="AU143" s="232" t="s">
        <v>85</v>
      </c>
      <c r="AY143" s="18" t="s">
        <v>144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150</v>
      </c>
      <c r="BM143" s="232" t="s">
        <v>1049</v>
      </c>
    </row>
    <row r="144" spans="1:51" s="13" customFormat="1" ht="12">
      <c r="A144" s="13"/>
      <c r="B144" s="234"/>
      <c r="C144" s="235"/>
      <c r="D144" s="236" t="s">
        <v>152</v>
      </c>
      <c r="E144" s="235"/>
      <c r="F144" s="238" t="s">
        <v>1050</v>
      </c>
      <c r="G144" s="235"/>
      <c r="H144" s="239">
        <v>39.93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152</v>
      </c>
      <c r="AU144" s="245" t="s">
        <v>85</v>
      </c>
      <c r="AV144" s="13" t="s">
        <v>85</v>
      </c>
      <c r="AW144" s="13" t="s">
        <v>4</v>
      </c>
      <c r="AX144" s="13" t="s">
        <v>83</v>
      </c>
      <c r="AY144" s="245" t="s">
        <v>144</v>
      </c>
    </row>
    <row r="145" spans="1:65" s="2" customFormat="1" ht="21.75" customHeight="1">
      <c r="A145" s="39"/>
      <c r="B145" s="40"/>
      <c r="C145" s="220" t="s">
        <v>169</v>
      </c>
      <c r="D145" s="220" t="s">
        <v>146</v>
      </c>
      <c r="E145" s="221" t="s">
        <v>384</v>
      </c>
      <c r="F145" s="222" t="s">
        <v>385</v>
      </c>
      <c r="G145" s="223" t="s">
        <v>177</v>
      </c>
      <c r="H145" s="224">
        <v>91.787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6E-05</v>
      </c>
      <c r="R145" s="230">
        <f>Q145*H145</f>
        <v>0.00550722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150</v>
      </c>
      <c r="AT145" s="232" t="s">
        <v>146</v>
      </c>
      <c r="AU145" s="232" t="s">
        <v>85</v>
      </c>
      <c r="AY145" s="18" t="s">
        <v>144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150</v>
      </c>
      <c r="BM145" s="232" t="s">
        <v>1051</v>
      </c>
    </row>
    <row r="146" spans="1:51" s="13" customFormat="1" ht="12">
      <c r="A146" s="13"/>
      <c r="B146" s="234"/>
      <c r="C146" s="235"/>
      <c r="D146" s="236" t="s">
        <v>152</v>
      </c>
      <c r="E146" s="237" t="s">
        <v>1</v>
      </c>
      <c r="F146" s="238" t="s">
        <v>1052</v>
      </c>
      <c r="G146" s="235"/>
      <c r="H146" s="239">
        <v>91.787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152</v>
      </c>
      <c r="AU146" s="245" t="s">
        <v>85</v>
      </c>
      <c r="AV146" s="13" t="s">
        <v>85</v>
      </c>
      <c r="AW146" s="13" t="s">
        <v>32</v>
      </c>
      <c r="AX146" s="13" t="s">
        <v>83</v>
      </c>
      <c r="AY146" s="245" t="s">
        <v>144</v>
      </c>
    </row>
    <row r="147" spans="1:65" s="2" customFormat="1" ht="16.5" customHeight="1">
      <c r="A147" s="39"/>
      <c r="B147" s="40"/>
      <c r="C147" s="220" t="s">
        <v>174</v>
      </c>
      <c r="D147" s="220" t="s">
        <v>146</v>
      </c>
      <c r="E147" s="221" t="s">
        <v>400</v>
      </c>
      <c r="F147" s="222" t="s">
        <v>401</v>
      </c>
      <c r="G147" s="223" t="s">
        <v>238</v>
      </c>
      <c r="H147" s="224">
        <v>88.09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0.00025</v>
      </c>
      <c r="R147" s="230">
        <f>Q147*H147</f>
        <v>0.0220225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150</v>
      </c>
      <c r="AT147" s="232" t="s">
        <v>146</v>
      </c>
      <c r="AU147" s="232" t="s">
        <v>85</v>
      </c>
      <c r="AY147" s="18" t="s">
        <v>144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150</v>
      </c>
      <c r="BM147" s="232" t="s">
        <v>1053</v>
      </c>
    </row>
    <row r="148" spans="1:51" s="15" customFormat="1" ht="12">
      <c r="A148" s="15"/>
      <c r="B148" s="257"/>
      <c r="C148" s="258"/>
      <c r="D148" s="236" t="s">
        <v>152</v>
      </c>
      <c r="E148" s="259" t="s">
        <v>1</v>
      </c>
      <c r="F148" s="260" t="s">
        <v>290</v>
      </c>
      <c r="G148" s="258"/>
      <c r="H148" s="259" t="s">
        <v>1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152</v>
      </c>
      <c r="AU148" s="266" t="s">
        <v>85</v>
      </c>
      <c r="AV148" s="15" t="s">
        <v>83</v>
      </c>
      <c r="AW148" s="15" t="s">
        <v>32</v>
      </c>
      <c r="AX148" s="15" t="s">
        <v>76</v>
      </c>
      <c r="AY148" s="266" t="s">
        <v>144</v>
      </c>
    </row>
    <row r="149" spans="1:51" s="13" customFormat="1" ht="12">
      <c r="A149" s="13"/>
      <c r="B149" s="234"/>
      <c r="C149" s="235"/>
      <c r="D149" s="236" t="s">
        <v>152</v>
      </c>
      <c r="E149" s="237" t="s">
        <v>1</v>
      </c>
      <c r="F149" s="238" t="s">
        <v>374</v>
      </c>
      <c r="G149" s="235"/>
      <c r="H149" s="239">
        <v>28.5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152</v>
      </c>
      <c r="AU149" s="245" t="s">
        <v>85</v>
      </c>
      <c r="AV149" s="13" t="s">
        <v>85</v>
      </c>
      <c r="AW149" s="13" t="s">
        <v>32</v>
      </c>
      <c r="AX149" s="13" t="s">
        <v>76</v>
      </c>
      <c r="AY149" s="245" t="s">
        <v>144</v>
      </c>
    </row>
    <row r="150" spans="1:51" s="13" customFormat="1" ht="12">
      <c r="A150" s="13"/>
      <c r="B150" s="234"/>
      <c r="C150" s="235"/>
      <c r="D150" s="236" t="s">
        <v>152</v>
      </c>
      <c r="E150" s="237" t="s">
        <v>1</v>
      </c>
      <c r="F150" s="238" t="s">
        <v>375</v>
      </c>
      <c r="G150" s="235"/>
      <c r="H150" s="239">
        <v>7.8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152</v>
      </c>
      <c r="AU150" s="245" t="s">
        <v>85</v>
      </c>
      <c r="AV150" s="13" t="s">
        <v>85</v>
      </c>
      <c r="AW150" s="13" t="s">
        <v>32</v>
      </c>
      <c r="AX150" s="13" t="s">
        <v>76</v>
      </c>
      <c r="AY150" s="245" t="s">
        <v>144</v>
      </c>
    </row>
    <row r="151" spans="1:51" s="16" customFormat="1" ht="12">
      <c r="A151" s="16"/>
      <c r="B151" s="267"/>
      <c r="C151" s="268"/>
      <c r="D151" s="236" t="s">
        <v>152</v>
      </c>
      <c r="E151" s="269" t="s">
        <v>1</v>
      </c>
      <c r="F151" s="270" t="s">
        <v>269</v>
      </c>
      <c r="G151" s="268"/>
      <c r="H151" s="271">
        <v>36.3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7" t="s">
        <v>152</v>
      </c>
      <c r="AU151" s="277" t="s">
        <v>85</v>
      </c>
      <c r="AV151" s="16" t="s">
        <v>162</v>
      </c>
      <c r="AW151" s="16" t="s">
        <v>32</v>
      </c>
      <c r="AX151" s="16" t="s">
        <v>76</v>
      </c>
      <c r="AY151" s="277" t="s">
        <v>144</v>
      </c>
    </row>
    <row r="152" spans="1:51" s="15" customFormat="1" ht="12">
      <c r="A152" s="15"/>
      <c r="B152" s="257"/>
      <c r="C152" s="258"/>
      <c r="D152" s="236" t="s">
        <v>152</v>
      </c>
      <c r="E152" s="259" t="s">
        <v>1</v>
      </c>
      <c r="F152" s="260" t="s">
        <v>403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6" t="s">
        <v>152</v>
      </c>
      <c r="AU152" s="266" t="s">
        <v>85</v>
      </c>
      <c r="AV152" s="15" t="s">
        <v>83</v>
      </c>
      <c r="AW152" s="15" t="s">
        <v>32</v>
      </c>
      <c r="AX152" s="15" t="s">
        <v>76</v>
      </c>
      <c r="AY152" s="266" t="s">
        <v>144</v>
      </c>
    </row>
    <row r="153" spans="1:51" s="13" customFormat="1" ht="12">
      <c r="A153" s="13"/>
      <c r="B153" s="234"/>
      <c r="C153" s="235"/>
      <c r="D153" s="236" t="s">
        <v>152</v>
      </c>
      <c r="E153" s="237" t="s">
        <v>1</v>
      </c>
      <c r="F153" s="238" t="s">
        <v>1054</v>
      </c>
      <c r="G153" s="235"/>
      <c r="H153" s="239">
        <v>36.3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152</v>
      </c>
      <c r="AU153" s="245" t="s">
        <v>85</v>
      </c>
      <c r="AV153" s="13" t="s">
        <v>85</v>
      </c>
      <c r="AW153" s="13" t="s">
        <v>32</v>
      </c>
      <c r="AX153" s="13" t="s">
        <v>76</v>
      </c>
      <c r="AY153" s="245" t="s">
        <v>144</v>
      </c>
    </row>
    <row r="154" spans="1:51" s="13" customFormat="1" ht="12">
      <c r="A154" s="13"/>
      <c r="B154" s="234"/>
      <c r="C154" s="235"/>
      <c r="D154" s="236" t="s">
        <v>152</v>
      </c>
      <c r="E154" s="237" t="s">
        <v>1</v>
      </c>
      <c r="F154" s="238" t="s">
        <v>1055</v>
      </c>
      <c r="G154" s="235"/>
      <c r="H154" s="239">
        <v>6.19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152</v>
      </c>
      <c r="AU154" s="245" t="s">
        <v>85</v>
      </c>
      <c r="AV154" s="13" t="s">
        <v>85</v>
      </c>
      <c r="AW154" s="13" t="s">
        <v>32</v>
      </c>
      <c r="AX154" s="13" t="s">
        <v>76</v>
      </c>
      <c r="AY154" s="245" t="s">
        <v>144</v>
      </c>
    </row>
    <row r="155" spans="1:51" s="16" customFormat="1" ht="12">
      <c r="A155" s="16"/>
      <c r="B155" s="267"/>
      <c r="C155" s="268"/>
      <c r="D155" s="236" t="s">
        <v>152</v>
      </c>
      <c r="E155" s="269" t="s">
        <v>1</v>
      </c>
      <c r="F155" s="270" t="s">
        <v>269</v>
      </c>
      <c r="G155" s="268"/>
      <c r="H155" s="271">
        <v>42.489999999999995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77" t="s">
        <v>152</v>
      </c>
      <c r="AU155" s="277" t="s">
        <v>85</v>
      </c>
      <c r="AV155" s="16" t="s">
        <v>162</v>
      </c>
      <c r="AW155" s="16" t="s">
        <v>32</v>
      </c>
      <c r="AX155" s="16" t="s">
        <v>76</v>
      </c>
      <c r="AY155" s="277" t="s">
        <v>144</v>
      </c>
    </row>
    <row r="156" spans="1:51" s="15" customFormat="1" ht="12">
      <c r="A156" s="15"/>
      <c r="B156" s="257"/>
      <c r="C156" s="258"/>
      <c r="D156" s="236" t="s">
        <v>152</v>
      </c>
      <c r="E156" s="259" t="s">
        <v>1</v>
      </c>
      <c r="F156" s="260" t="s">
        <v>408</v>
      </c>
      <c r="G156" s="258"/>
      <c r="H156" s="259" t="s">
        <v>1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152</v>
      </c>
      <c r="AU156" s="266" t="s">
        <v>85</v>
      </c>
      <c r="AV156" s="15" t="s">
        <v>83</v>
      </c>
      <c r="AW156" s="15" t="s">
        <v>32</v>
      </c>
      <c r="AX156" s="15" t="s">
        <v>76</v>
      </c>
      <c r="AY156" s="266" t="s">
        <v>144</v>
      </c>
    </row>
    <row r="157" spans="1:51" s="13" customFormat="1" ht="12">
      <c r="A157" s="13"/>
      <c r="B157" s="234"/>
      <c r="C157" s="235"/>
      <c r="D157" s="236" t="s">
        <v>152</v>
      </c>
      <c r="E157" s="237" t="s">
        <v>1</v>
      </c>
      <c r="F157" s="238" t="s">
        <v>424</v>
      </c>
      <c r="G157" s="235"/>
      <c r="H157" s="239">
        <v>7.5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152</v>
      </c>
      <c r="AU157" s="245" t="s">
        <v>85</v>
      </c>
      <c r="AV157" s="13" t="s">
        <v>85</v>
      </c>
      <c r="AW157" s="13" t="s">
        <v>32</v>
      </c>
      <c r="AX157" s="13" t="s">
        <v>76</v>
      </c>
      <c r="AY157" s="245" t="s">
        <v>144</v>
      </c>
    </row>
    <row r="158" spans="1:51" s="13" customFormat="1" ht="12">
      <c r="A158" s="13"/>
      <c r="B158" s="234"/>
      <c r="C158" s="235"/>
      <c r="D158" s="236" t="s">
        <v>152</v>
      </c>
      <c r="E158" s="237" t="s">
        <v>1</v>
      </c>
      <c r="F158" s="238" t="s">
        <v>425</v>
      </c>
      <c r="G158" s="235"/>
      <c r="H158" s="239">
        <v>1.8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152</v>
      </c>
      <c r="AU158" s="245" t="s">
        <v>85</v>
      </c>
      <c r="AV158" s="13" t="s">
        <v>85</v>
      </c>
      <c r="AW158" s="13" t="s">
        <v>32</v>
      </c>
      <c r="AX158" s="13" t="s">
        <v>76</v>
      </c>
      <c r="AY158" s="245" t="s">
        <v>144</v>
      </c>
    </row>
    <row r="159" spans="1:51" s="16" customFormat="1" ht="12">
      <c r="A159" s="16"/>
      <c r="B159" s="267"/>
      <c r="C159" s="268"/>
      <c r="D159" s="236" t="s">
        <v>152</v>
      </c>
      <c r="E159" s="269" t="s">
        <v>1</v>
      </c>
      <c r="F159" s="270" t="s">
        <v>269</v>
      </c>
      <c r="G159" s="268"/>
      <c r="H159" s="271">
        <v>9.3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7" t="s">
        <v>152</v>
      </c>
      <c r="AU159" s="277" t="s">
        <v>85</v>
      </c>
      <c r="AV159" s="16" t="s">
        <v>162</v>
      </c>
      <c r="AW159" s="16" t="s">
        <v>32</v>
      </c>
      <c r="AX159" s="16" t="s">
        <v>76</v>
      </c>
      <c r="AY159" s="277" t="s">
        <v>144</v>
      </c>
    </row>
    <row r="160" spans="1:51" s="14" customFormat="1" ht="12">
      <c r="A160" s="14"/>
      <c r="B160" s="246"/>
      <c r="C160" s="247"/>
      <c r="D160" s="236" t="s">
        <v>152</v>
      </c>
      <c r="E160" s="248" t="s">
        <v>1</v>
      </c>
      <c r="F160" s="249" t="s">
        <v>156</v>
      </c>
      <c r="G160" s="247"/>
      <c r="H160" s="250">
        <v>88.08999999999999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152</v>
      </c>
      <c r="AU160" s="256" t="s">
        <v>85</v>
      </c>
      <c r="AV160" s="14" t="s">
        <v>150</v>
      </c>
      <c r="AW160" s="14" t="s">
        <v>32</v>
      </c>
      <c r="AX160" s="14" t="s">
        <v>83</v>
      </c>
      <c r="AY160" s="256" t="s">
        <v>144</v>
      </c>
    </row>
    <row r="161" spans="1:65" s="2" customFormat="1" ht="16.5" customHeight="1">
      <c r="A161" s="39"/>
      <c r="B161" s="40"/>
      <c r="C161" s="278" t="s">
        <v>180</v>
      </c>
      <c r="D161" s="278" t="s">
        <v>272</v>
      </c>
      <c r="E161" s="279" t="s">
        <v>436</v>
      </c>
      <c r="F161" s="280" t="s">
        <v>437</v>
      </c>
      <c r="G161" s="281" t="s">
        <v>238</v>
      </c>
      <c r="H161" s="282">
        <v>28.35</v>
      </c>
      <c r="I161" s="283"/>
      <c r="J161" s="284">
        <f>ROUND(I161*H161,2)</f>
        <v>0</v>
      </c>
      <c r="K161" s="285"/>
      <c r="L161" s="286"/>
      <c r="M161" s="287" t="s">
        <v>1</v>
      </c>
      <c r="N161" s="288" t="s">
        <v>42</v>
      </c>
      <c r="O161" s="92"/>
      <c r="P161" s="230">
        <f>O161*H161</f>
        <v>0</v>
      </c>
      <c r="Q161" s="230">
        <v>3E-05</v>
      </c>
      <c r="R161" s="230">
        <f>Q161*H161</f>
        <v>0.0008505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188</v>
      </c>
      <c r="AT161" s="232" t="s">
        <v>272</v>
      </c>
      <c r="AU161" s="232" t="s">
        <v>85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150</v>
      </c>
      <c r="BM161" s="232" t="s">
        <v>1056</v>
      </c>
    </row>
    <row r="162" spans="1:51" s="15" customFormat="1" ht="12">
      <c r="A162" s="15"/>
      <c r="B162" s="257"/>
      <c r="C162" s="258"/>
      <c r="D162" s="236" t="s">
        <v>152</v>
      </c>
      <c r="E162" s="259" t="s">
        <v>1</v>
      </c>
      <c r="F162" s="260" t="s">
        <v>403</v>
      </c>
      <c r="G162" s="258"/>
      <c r="H162" s="259" t="s">
        <v>1</v>
      </c>
      <c r="I162" s="261"/>
      <c r="J162" s="258"/>
      <c r="K162" s="258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152</v>
      </c>
      <c r="AU162" s="266" t="s">
        <v>85</v>
      </c>
      <c r="AV162" s="15" t="s">
        <v>83</v>
      </c>
      <c r="AW162" s="15" t="s">
        <v>32</v>
      </c>
      <c r="AX162" s="15" t="s">
        <v>76</v>
      </c>
      <c r="AY162" s="266" t="s">
        <v>144</v>
      </c>
    </row>
    <row r="163" spans="1:51" s="13" customFormat="1" ht="12">
      <c r="A163" s="13"/>
      <c r="B163" s="234"/>
      <c r="C163" s="235"/>
      <c r="D163" s="236" t="s">
        <v>152</v>
      </c>
      <c r="E163" s="237" t="s">
        <v>1</v>
      </c>
      <c r="F163" s="238" t="s">
        <v>1054</v>
      </c>
      <c r="G163" s="235"/>
      <c r="H163" s="239">
        <v>36.3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152</v>
      </c>
      <c r="AU163" s="245" t="s">
        <v>85</v>
      </c>
      <c r="AV163" s="13" t="s">
        <v>85</v>
      </c>
      <c r="AW163" s="13" t="s">
        <v>32</v>
      </c>
      <c r="AX163" s="13" t="s">
        <v>76</v>
      </c>
      <c r="AY163" s="245" t="s">
        <v>144</v>
      </c>
    </row>
    <row r="164" spans="1:51" s="13" customFormat="1" ht="12">
      <c r="A164" s="13"/>
      <c r="B164" s="234"/>
      <c r="C164" s="235"/>
      <c r="D164" s="236" t="s">
        <v>152</v>
      </c>
      <c r="E164" s="237" t="s">
        <v>1</v>
      </c>
      <c r="F164" s="238" t="s">
        <v>1057</v>
      </c>
      <c r="G164" s="235"/>
      <c r="H164" s="239">
        <v>-9.3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152</v>
      </c>
      <c r="AU164" s="245" t="s">
        <v>85</v>
      </c>
      <c r="AV164" s="13" t="s">
        <v>85</v>
      </c>
      <c r="AW164" s="13" t="s">
        <v>32</v>
      </c>
      <c r="AX164" s="13" t="s">
        <v>76</v>
      </c>
      <c r="AY164" s="245" t="s">
        <v>144</v>
      </c>
    </row>
    <row r="165" spans="1:51" s="14" customFormat="1" ht="12">
      <c r="A165" s="14"/>
      <c r="B165" s="246"/>
      <c r="C165" s="247"/>
      <c r="D165" s="236" t="s">
        <v>152</v>
      </c>
      <c r="E165" s="248" t="s">
        <v>1</v>
      </c>
      <c r="F165" s="249" t="s">
        <v>156</v>
      </c>
      <c r="G165" s="247"/>
      <c r="H165" s="250">
        <v>26.999999999999996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152</v>
      </c>
      <c r="AU165" s="256" t="s">
        <v>85</v>
      </c>
      <c r="AV165" s="14" t="s">
        <v>150</v>
      </c>
      <c r="AW165" s="14" t="s">
        <v>32</v>
      </c>
      <c r="AX165" s="14" t="s">
        <v>83</v>
      </c>
      <c r="AY165" s="256" t="s">
        <v>144</v>
      </c>
    </row>
    <row r="166" spans="1:51" s="13" customFormat="1" ht="12">
      <c r="A166" s="13"/>
      <c r="B166" s="234"/>
      <c r="C166" s="235"/>
      <c r="D166" s="236" t="s">
        <v>152</v>
      </c>
      <c r="E166" s="235"/>
      <c r="F166" s="238" t="s">
        <v>1058</v>
      </c>
      <c r="G166" s="235"/>
      <c r="H166" s="239">
        <v>28.35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152</v>
      </c>
      <c r="AU166" s="245" t="s">
        <v>85</v>
      </c>
      <c r="AV166" s="13" t="s">
        <v>85</v>
      </c>
      <c r="AW166" s="13" t="s">
        <v>4</v>
      </c>
      <c r="AX166" s="13" t="s">
        <v>83</v>
      </c>
      <c r="AY166" s="245" t="s">
        <v>144</v>
      </c>
    </row>
    <row r="167" spans="1:65" s="2" customFormat="1" ht="21.75" customHeight="1">
      <c r="A167" s="39"/>
      <c r="B167" s="40"/>
      <c r="C167" s="278" t="s">
        <v>188</v>
      </c>
      <c r="D167" s="278" t="s">
        <v>272</v>
      </c>
      <c r="E167" s="279" t="s">
        <v>443</v>
      </c>
      <c r="F167" s="280" t="s">
        <v>444</v>
      </c>
      <c r="G167" s="281" t="s">
        <v>238</v>
      </c>
      <c r="H167" s="282">
        <v>38.115</v>
      </c>
      <c r="I167" s="283"/>
      <c r="J167" s="284">
        <f>ROUND(I167*H167,2)</f>
        <v>0</v>
      </c>
      <c r="K167" s="285"/>
      <c r="L167" s="286"/>
      <c r="M167" s="287" t="s">
        <v>1</v>
      </c>
      <c r="N167" s="288" t="s">
        <v>42</v>
      </c>
      <c r="O167" s="92"/>
      <c r="P167" s="230">
        <f>O167*H167</f>
        <v>0</v>
      </c>
      <c r="Q167" s="230">
        <v>4E-05</v>
      </c>
      <c r="R167" s="230">
        <f>Q167*H167</f>
        <v>0.0015246000000000003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188</v>
      </c>
      <c r="AT167" s="232" t="s">
        <v>272</v>
      </c>
      <c r="AU167" s="232" t="s">
        <v>85</v>
      </c>
      <c r="AY167" s="18" t="s">
        <v>144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150</v>
      </c>
      <c r="BM167" s="232" t="s">
        <v>1059</v>
      </c>
    </row>
    <row r="168" spans="1:51" s="15" customFormat="1" ht="12">
      <c r="A168" s="15"/>
      <c r="B168" s="257"/>
      <c r="C168" s="258"/>
      <c r="D168" s="236" t="s">
        <v>152</v>
      </c>
      <c r="E168" s="259" t="s">
        <v>1</v>
      </c>
      <c r="F168" s="260" t="s">
        <v>290</v>
      </c>
      <c r="G168" s="258"/>
      <c r="H168" s="259" t="s">
        <v>1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152</v>
      </c>
      <c r="AU168" s="266" t="s">
        <v>85</v>
      </c>
      <c r="AV168" s="15" t="s">
        <v>83</v>
      </c>
      <c r="AW168" s="15" t="s">
        <v>32</v>
      </c>
      <c r="AX168" s="15" t="s">
        <v>76</v>
      </c>
      <c r="AY168" s="266" t="s">
        <v>144</v>
      </c>
    </row>
    <row r="169" spans="1:51" s="13" customFormat="1" ht="12">
      <c r="A169" s="13"/>
      <c r="B169" s="234"/>
      <c r="C169" s="235"/>
      <c r="D169" s="236" t="s">
        <v>152</v>
      </c>
      <c r="E169" s="237" t="s">
        <v>1</v>
      </c>
      <c r="F169" s="238" t="s">
        <v>374</v>
      </c>
      <c r="G169" s="235"/>
      <c r="H169" s="239">
        <v>28.5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152</v>
      </c>
      <c r="AU169" s="245" t="s">
        <v>85</v>
      </c>
      <c r="AV169" s="13" t="s">
        <v>85</v>
      </c>
      <c r="AW169" s="13" t="s">
        <v>32</v>
      </c>
      <c r="AX169" s="13" t="s">
        <v>76</v>
      </c>
      <c r="AY169" s="245" t="s">
        <v>144</v>
      </c>
    </row>
    <row r="170" spans="1:51" s="13" customFormat="1" ht="12">
      <c r="A170" s="13"/>
      <c r="B170" s="234"/>
      <c r="C170" s="235"/>
      <c r="D170" s="236" t="s">
        <v>152</v>
      </c>
      <c r="E170" s="237" t="s">
        <v>1</v>
      </c>
      <c r="F170" s="238" t="s">
        <v>375</v>
      </c>
      <c r="G170" s="235"/>
      <c r="H170" s="239">
        <v>7.8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152</v>
      </c>
      <c r="AU170" s="245" t="s">
        <v>85</v>
      </c>
      <c r="AV170" s="13" t="s">
        <v>85</v>
      </c>
      <c r="AW170" s="13" t="s">
        <v>32</v>
      </c>
      <c r="AX170" s="13" t="s">
        <v>76</v>
      </c>
      <c r="AY170" s="245" t="s">
        <v>144</v>
      </c>
    </row>
    <row r="171" spans="1:51" s="16" customFormat="1" ht="12">
      <c r="A171" s="16"/>
      <c r="B171" s="267"/>
      <c r="C171" s="268"/>
      <c r="D171" s="236" t="s">
        <v>152</v>
      </c>
      <c r="E171" s="269" t="s">
        <v>1</v>
      </c>
      <c r="F171" s="270" t="s">
        <v>269</v>
      </c>
      <c r="G171" s="268"/>
      <c r="H171" s="271">
        <v>36.3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77" t="s">
        <v>152</v>
      </c>
      <c r="AU171" s="277" t="s">
        <v>85</v>
      </c>
      <c r="AV171" s="16" t="s">
        <v>162</v>
      </c>
      <c r="AW171" s="16" t="s">
        <v>32</v>
      </c>
      <c r="AX171" s="16" t="s">
        <v>76</v>
      </c>
      <c r="AY171" s="277" t="s">
        <v>144</v>
      </c>
    </row>
    <row r="172" spans="1:51" s="14" customFormat="1" ht="12">
      <c r="A172" s="14"/>
      <c r="B172" s="246"/>
      <c r="C172" s="247"/>
      <c r="D172" s="236" t="s">
        <v>152</v>
      </c>
      <c r="E172" s="248" t="s">
        <v>1</v>
      </c>
      <c r="F172" s="249" t="s">
        <v>156</v>
      </c>
      <c r="G172" s="247"/>
      <c r="H172" s="250">
        <v>36.3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152</v>
      </c>
      <c r="AU172" s="256" t="s">
        <v>85</v>
      </c>
      <c r="AV172" s="14" t="s">
        <v>150</v>
      </c>
      <c r="AW172" s="14" t="s">
        <v>32</v>
      </c>
      <c r="AX172" s="14" t="s">
        <v>83</v>
      </c>
      <c r="AY172" s="256" t="s">
        <v>144</v>
      </c>
    </row>
    <row r="173" spans="1:51" s="13" customFormat="1" ht="12">
      <c r="A173" s="13"/>
      <c r="B173" s="234"/>
      <c r="C173" s="235"/>
      <c r="D173" s="236" t="s">
        <v>152</v>
      </c>
      <c r="E173" s="235"/>
      <c r="F173" s="238" t="s">
        <v>1060</v>
      </c>
      <c r="G173" s="235"/>
      <c r="H173" s="239">
        <v>38.115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152</v>
      </c>
      <c r="AU173" s="245" t="s">
        <v>85</v>
      </c>
      <c r="AV173" s="13" t="s">
        <v>85</v>
      </c>
      <c r="AW173" s="13" t="s">
        <v>4</v>
      </c>
      <c r="AX173" s="13" t="s">
        <v>83</v>
      </c>
      <c r="AY173" s="245" t="s">
        <v>144</v>
      </c>
    </row>
    <row r="174" spans="1:65" s="2" customFormat="1" ht="21.75" customHeight="1">
      <c r="A174" s="39"/>
      <c r="B174" s="40"/>
      <c r="C174" s="278" t="s">
        <v>193</v>
      </c>
      <c r="D174" s="278" t="s">
        <v>272</v>
      </c>
      <c r="E174" s="279" t="s">
        <v>449</v>
      </c>
      <c r="F174" s="280" t="s">
        <v>450</v>
      </c>
      <c r="G174" s="281" t="s">
        <v>238</v>
      </c>
      <c r="H174" s="282">
        <v>9.765</v>
      </c>
      <c r="I174" s="283"/>
      <c r="J174" s="284">
        <f>ROUND(I174*H174,2)</f>
        <v>0</v>
      </c>
      <c r="K174" s="285"/>
      <c r="L174" s="286"/>
      <c r="M174" s="287" t="s">
        <v>1</v>
      </c>
      <c r="N174" s="288" t="s">
        <v>42</v>
      </c>
      <c r="O174" s="92"/>
      <c r="P174" s="230">
        <f>O174*H174</f>
        <v>0</v>
      </c>
      <c r="Q174" s="230">
        <v>0.0003</v>
      </c>
      <c r="R174" s="230">
        <f>Q174*H174</f>
        <v>0.0029295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188</v>
      </c>
      <c r="AT174" s="232" t="s">
        <v>272</v>
      </c>
      <c r="AU174" s="232" t="s">
        <v>85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150</v>
      </c>
      <c r="BM174" s="232" t="s">
        <v>1061</v>
      </c>
    </row>
    <row r="175" spans="1:51" s="15" customFormat="1" ht="12">
      <c r="A175" s="15"/>
      <c r="B175" s="257"/>
      <c r="C175" s="258"/>
      <c r="D175" s="236" t="s">
        <v>152</v>
      </c>
      <c r="E175" s="259" t="s">
        <v>1</v>
      </c>
      <c r="F175" s="260" t="s">
        <v>408</v>
      </c>
      <c r="G175" s="258"/>
      <c r="H175" s="259" t="s">
        <v>1</v>
      </c>
      <c r="I175" s="261"/>
      <c r="J175" s="258"/>
      <c r="K175" s="258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152</v>
      </c>
      <c r="AU175" s="266" t="s">
        <v>85</v>
      </c>
      <c r="AV175" s="15" t="s">
        <v>83</v>
      </c>
      <c r="AW175" s="15" t="s">
        <v>32</v>
      </c>
      <c r="AX175" s="15" t="s">
        <v>76</v>
      </c>
      <c r="AY175" s="266" t="s">
        <v>144</v>
      </c>
    </row>
    <row r="176" spans="1:51" s="13" customFormat="1" ht="12">
      <c r="A176" s="13"/>
      <c r="B176" s="234"/>
      <c r="C176" s="235"/>
      <c r="D176" s="236" t="s">
        <v>152</v>
      </c>
      <c r="E176" s="237" t="s">
        <v>1</v>
      </c>
      <c r="F176" s="238" t="s">
        <v>424</v>
      </c>
      <c r="G176" s="235"/>
      <c r="H176" s="239">
        <v>7.5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152</v>
      </c>
      <c r="AU176" s="245" t="s">
        <v>85</v>
      </c>
      <c r="AV176" s="13" t="s">
        <v>85</v>
      </c>
      <c r="AW176" s="13" t="s">
        <v>32</v>
      </c>
      <c r="AX176" s="13" t="s">
        <v>76</v>
      </c>
      <c r="AY176" s="245" t="s">
        <v>144</v>
      </c>
    </row>
    <row r="177" spans="1:51" s="13" customFormat="1" ht="12">
      <c r="A177" s="13"/>
      <c r="B177" s="234"/>
      <c r="C177" s="235"/>
      <c r="D177" s="236" t="s">
        <v>152</v>
      </c>
      <c r="E177" s="237" t="s">
        <v>1</v>
      </c>
      <c r="F177" s="238" t="s">
        <v>425</v>
      </c>
      <c r="G177" s="235"/>
      <c r="H177" s="239">
        <v>1.8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152</v>
      </c>
      <c r="AU177" s="245" t="s">
        <v>85</v>
      </c>
      <c r="AV177" s="13" t="s">
        <v>85</v>
      </c>
      <c r="AW177" s="13" t="s">
        <v>32</v>
      </c>
      <c r="AX177" s="13" t="s">
        <v>76</v>
      </c>
      <c r="AY177" s="245" t="s">
        <v>144</v>
      </c>
    </row>
    <row r="178" spans="1:51" s="14" customFormat="1" ht="12">
      <c r="A178" s="14"/>
      <c r="B178" s="246"/>
      <c r="C178" s="247"/>
      <c r="D178" s="236" t="s">
        <v>152</v>
      </c>
      <c r="E178" s="248" t="s">
        <v>1</v>
      </c>
      <c r="F178" s="249" t="s">
        <v>156</v>
      </c>
      <c r="G178" s="247"/>
      <c r="H178" s="250">
        <v>9.3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152</v>
      </c>
      <c r="AU178" s="256" t="s">
        <v>85</v>
      </c>
      <c r="AV178" s="14" t="s">
        <v>150</v>
      </c>
      <c r="AW178" s="14" t="s">
        <v>32</v>
      </c>
      <c r="AX178" s="14" t="s">
        <v>83</v>
      </c>
      <c r="AY178" s="256" t="s">
        <v>144</v>
      </c>
    </row>
    <row r="179" spans="1:51" s="13" customFormat="1" ht="12">
      <c r="A179" s="13"/>
      <c r="B179" s="234"/>
      <c r="C179" s="235"/>
      <c r="D179" s="236" t="s">
        <v>152</v>
      </c>
      <c r="E179" s="235"/>
      <c r="F179" s="238" t="s">
        <v>1062</v>
      </c>
      <c r="G179" s="235"/>
      <c r="H179" s="239">
        <v>9.765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152</v>
      </c>
      <c r="AU179" s="245" t="s">
        <v>85</v>
      </c>
      <c r="AV179" s="13" t="s">
        <v>85</v>
      </c>
      <c r="AW179" s="13" t="s">
        <v>4</v>
      </c>
      <c r="AX179" s="13" t="s">
        <v>83</v>
      </c>
      <c r="AY179" s="245" t="s">
        <v>144</v>
      </c>
    </row>
    <row r="180" spans="1:65" s="2" customFormat="1" ht="21.75" customHeight="1">
      <c r="A180" s="39"/>
      <c r="B180" s="40"/>
      <c r="C180" s="278" t="s">
        <v>199</v>
      </c>
      <c r="D180" s="278" t="s">
        <v>272</v>
      </c>
      <c r="E180" s="279" t="s">
        <v>461</v>
      </c>
      <c r="F180" s="280" t="s">
        <v>462</v>
      </c>
      <c r="G180" s="281" t="s">
        <v>238</v>
      </c>
      <c r="H180" s="282">
        <v>9.765</v>
      </c>
      <c r="I180" s="283"/>
      <c r="J180" s="284">
        <f>ROUND(I180*H180,2)</f>
        <v>0</v>
      </c>
      <c r="K180" s="285"/>
      <c r="L180" s="286"/>
      <c r="M180" s="287" t="s">
        <v>1</v>
      </c>
      <c r="N180" s="288" t="s">
        <v>42</v>
      </c>
      <c r="O180" s="92"/>
      <c r="P180" s="230">
        <f>O180*H180</f>
        <v>0</v>
      </c>
      <c r="Q180" s="230">
        <v>0.0002</v>
      </c>
      <c r="R180" s="230">
        <f>Q180*H180</f>
        <v>0.0019530000000000003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188</v>
      </c>
      <c r="AT180" s="232" t="s">
        <v>272</v>
      </c>
      <c r="AU180" s="232" t="s">
        <v>85</v>
      </c>
      <c r="AY180" s="18" t="s">
        <v>144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150</v>
      </c>
      <c r="BM180" s="232" t="s">
        <v>1063</v>
      </c>
    </row>
    <row r="181" spans="1:51" s="15" customFormat="1" ht="12">
      <c r="A181" s="15"/>
      <c r="B181" s="257"/>
      <c r="C181" s="258"/>
      <c r="D181" s="236" t="s">
        <v>152</v>
      </c>
      <c r="E181" s="259" t="s">
        <v>1</v>
      </c>
      <c r="F181" s="260" t="s">
        <v>408</v>
      </c>
      <c r="G181" s="258"/>
      <c r="H181" s="259" t="s">
        <v>1</v>
      </c>
      <c r="I181" s="261"/>
      <c r="J181" s="258"/>
      <c r="K181" s="258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152</v>
      </c>
      <c r="AU181" s="266" t="s">
        <v>85</v>
      </c>
      <c r="AV181" s="15" t="s">
        <v>83</v>
      </c>
      <c r="AW181" s="15" t="s">
        <v>32</v>
      </c>
      <c r="AX181" s="15" t="s">
        <v>76</v>
      </c>
      <c r="AY181" s="266" t="s">
        <v>144</v>
      </c>
    </row>
    <row r="182" spans="1:51" s="13" customFormat="1" ht="12">
      <c r="A182" s="13"/>
      <c r="B182" s="234"/>
      <c r="C182" s="235"/>
      <c r="D182" s="236" t="s">
        <v>152</v>
      </c>
      <c r="E182" s="237" t="s">
        <v>1</v>
      </c>
      <c r="F182" s="238" t="s">
        <v>424</v>
      </c>
      <c r="G182" s="235"/>
      <c r="H182" s="239">
        <v>7.5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152</v>
      </c>
      <c r="AU182" s="245" t="s">
        <v>85</v>
      </c>
      <c r="AV182" s="13" t="s">
        <v>85</v>
      </c>
      <c r="AW182" s="13" t="s">
        <v>32</v>
      </c>
      <c r="AX182" s="13" t="s">
        <v>76</v>
      </c>
      <c r="AY182" s="245" t="s">
        <v>144</v>
      </c>
    </row>
    <row r="183" spans="1:51" s="13" customFormat="1" ht="12">
      <c r="A183" s="13"/>
      <c r="B183" s="234"/>
      <c r="C183" s="235"/>
      <c r="D183" s="236" t="s">
        <v>152</v>
      </c>
      <c r="E183" s="237" t="s">
        <v>1</v>
      </c>
      <c r="F183" s="238" t="s">
        <v>425</v>
      </c>
      <c r="G183" s="235"/>
      <c r="H183" s="239">
        <v>1.8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152</v>
      </c>
      <c r="AU183" s="245" t="s">
        <v>85</v>
      </c>
      <c r="AV183" s="13" t="s">
        <v>85</v>
      </c>
      <c r="AW183" s="13" t="s">
        <v>32</v>
      </c>
      <c r="AX183" s="13" t="s">
        <v>76</v>
      </c>
      <c r="AY183" s="245" t="s">
        <v>144</v>
      </c>
    </row>
    <row r="184" spans="1:51" s="16" customFormat="1" ht="12">
      <c r="A184" s="16"/>
      <c r="B184" s="267"/>
      <c r="C184" s="268"/>
      <c r="D184" s="236" t="s">
        <v>152</v>
      </c>
      <c r="E184" s="269" t="s">
        <v>1</v>
      </c>
      <c r="F184" s="270" t="s">
        <v>269</v>
      </c>
      <c r="G184" s="268"/>
      <c r="H184" s="271">
        <v>9.3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7" t="s">
        <v>152</v>
      </c>
      <c r="AU184" s="277" t="s">
        <v>85</v>
      </c>
      <c r="AV184" s="16" t="s">
        <v>162</v>
      </c>
      <c r="AW184" s="16" t="s">
        <v>32</v>
      </c>
      <c r="AX184" s="16" t="s">
        <v>76</v>
      </c>
      <c r="AY184" s="277" t="s">
        <v>144</v>
      </c>
    </row>
    <row r="185" spans="1:51" s="14" customFormat="1" ht="12">
      <c r="A185" s="14"/>
      <c r="B185" s="246"/>
      <c r="C185" s="247"/>
      <c r="D185" s="236" t="s">
        <v>152</v>
      </c>
      <c r="E185" s="248" t="s">
        <v>1</v>
      </c>
      <c r="F185" s="249" t="s">
        <v>156</v>
      </c>
      <c r="G185" s="247"/>
      <c r="H185" s="250">
        <v>9.3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152</v>
      </c>
      <c r="AU185" s="256" t="s">
        <v>85</v>
      </c>
      <c r="AV185" s="14" t="s">
        <v>150</v>
      </c>
      <c r="AW185" s="14" t="s">
        <v>32</v>
      </c>
      <c r="AX185" s="14" t="s">
        <v>83</v>
      </c>
      <c r="AY185" s="256" t="s">
        <v>144</v>
      </c>
    </row>
    <row r="186" spans="1:51" s="13" customFormat="1" ht="12">
      <c r="A186" s="13"/>
      <c r="B186" s="234"/>
      <c r="C186" s="235"/>
      <c r="D186" s="236" t="s">
        <v>152</v>
      </c>
      <c r="E186" s="235"/>
      <c r="F186" s="238" t="s">
        <v>1062</v>
      </c>
      <c r="G186" s="235"/>
      <c r="H186" s="239">
        <v>9.765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152</v>
      </c>
      <c r="AU186" s="245" t="s">
        <v>85</v>
      </c>
      <c r="AV186" s="13" t="s">
        <v>85</v>
      </c>
      <c r="AW186" s="13" t="s">
        <v>4</v>
      </c>
      <c r="AX186" s="13" t="s">
        <v>83</v>
      </c>
      <c r="AY186" s="245" t="s">
        <v>144</v>
      </c>
    </row>
    <row r="187" spans="1:65" s="2" customFormat="1" ht="21.75" customHeight="1">
      <c r="A187" s="39"/>
      <c r="B187" s="40"/>
      <c r="C187" s="220" t="s">
        <v>225</v>
      </c>
      <c r="D187" s="220" t="s">
        <v>146</v>
      </c>
      <c r="E187" s="221" t="s">
        <v>476</v>
      </c>
      <c r="F187" s="222" t="s">
        <v>477</v>
      </c>
      <c r="G187" s="223" t="s">
        <v>177</v>
      </c>
      <c r="H187" s="224">
        <v>97.595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0.00268</v>
      </c>
      <c r="R187" s="230">
        <f>Q187*H187</f>
        <v>0.2615546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150</v>
      </c>
      <c r="AT187" s="232" t="s">
        <v>146</v>
      </c>
      <c r="AU187" s="232" t="s">
        <v>85</v>
      </c>
      <c r="AY187" s="18" t="s">
        <v>144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150</v>
      </c>
      <c r="BM187" s="232" t="s">
        <v>1064</v>
      </c>
    </row>
    <row r="188" spans="1:51" s="13" customFormat="1" ht="12">
      <c r="A188" s="13"/>
      <c r="B188" s="234"/>
      <c r="C188" s="235"/>
      <c r="D188" s="236" t="s">
        <v>152</v>
      </c>
      <c r="E188" s="237" t="s">
        <v>1</v>
      </c>
      <c r="F188" s="238" t="s">
        <v>1052</v>
      </c>
      <c r="G188" s="235"/>
      <c r="H188" s="239">
        <v>91.787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152</v>
      </c>
      <c r="AU188" s="245" t="s">
        <v>85</v>
      </c>
      <c r="AV188" s="13" t="s">
        <v>85</v>
      </c>
      <c r="AW188" s="13" t="s">
        <v>32</v>
      </c>
      <c r="AX188" s="13" t="s">
        <v>76</v>
      </c>
      <c r="AY188" s="245" t="s">
        <v>144</v>
      </c>
    </row>
    <row r="189" spans="1:51" s="13" customFormat="1" ht="12">
      <c r="A189" s="13"/>
      <c r="B189" s="234"/>
      <c r="C189" s="235"/>
      <c r="D189" s="236" t="s">
        <v>152</v>
      </c>
      <c r="E189" s="237" t="s">
        <v>1</v>
      </c>
      <c r="F189" s="238" t="s">
        <v>1065</v>
      </c>
      <c r="G189" s="235"/>
      <c r="H189" s="239">
        <v>5.808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152</v>
      </c>
      <c r="AU189" s="245" t="s">
        <v>85</v>
      </c>
      <c r="AV189" s="13" t="s">
        <v>85</v>
      </c>
      <c r="AW189" s="13" t="s">
        <v>32</v>
      </c>
      <c r="AX189" s="13" t="s">
        <v>76</v>
      </c>
      <c r="AY189" s="245" t="s">
        <v>144</v>
      </c>
    </row>
    <row r="190" spans="1:51" s="14" customFormat="1" ht="12">
      <c r="A190" s="14"/>
      <c r="B190" s="246"/>
      <c r="C190" s="247"/>
      <c r="D190" s="236" t="s">
        <v>152</v>
      </c>
      <c r="E190" s="248" t="s">
        <v>1</v>
      </c>
      <c r="F190" s="249" t="s">
        <v>156</v>
      </c>
      <c r="G190" s="247"/>
      <c r="H190" s="250">
        <v>97.595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152</v>
      </c>
      <c r="AU190" s="256" t="s">
        <v>85</v>
      </c>
      <c r="AV190" s="14" t="s">
        <v>150</v>
      </c>
      <c r="AW190" s="14" t="s">
        <v>32</v>
      </c>
      <c r="AX190" s="14" t="s">
        <v>83</v>
      </c>
      <c r="AY190" s="256" t="s">
        <v>144</v>
      </c>
    </row>
    <row r="191" spans="1:65" s="2" customFormat="1" ht="21.75" customHeight="1">
      <c r="A191" s="39"/>
      <c r="B191" s="40"/>
      <c r="C191" s="220" t="s">
        <v>230</v>
      </c>
      <c r="D191" s="220" t="s">
        <v>146</v>
      </c>
      <c r="E191" s="221" t="s">
        <v>482</v>
      </c>
      <c r="F191" s="222" t="s">
        <v>483</v>
      </c>
      <c r="G191" s="223" t="s">
        <v>177</v>
      </c>
      <c r="H191" s="224">
        <v>21.15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150</v>
      </c>
      <c r="AT191" s="232" t="s">
        <v>146</v>
      </c>
      <c r="AU191" s="232" t="s">
        <v>85</v>
      </c>
      <c r="AY191" s="18" t="s">
        <v>144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150</v>
      </c>
      <c r="BM191" s="232" t="s">
        <v>1066</v>
      </c>
    </row>
    <row r="192" spans="1:51" s="13" customFormat="1" ht="12">
      <c r="A192" s="13"/>
      <c r="B192" s="234"/>
      <c r="C192" s="235"/>
      <c r="D192" s="236" t="s">
        <v>152</v>
      </c>
      <c r="E192" s="237" t="s">
        <v>1</v>
      </c>
      <c r="F192" s="238" t="s">
        <v>505</v>
      </c>
      <c r="G192" s="235"/>
      <c r="H192" s="239">
        <v>15.75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152</v>
      </c>
      <c r="AU192" s="245" t="s">
        <v>85</v>
      </c>
      <c r="AV192" s="13" t="s">
        <v>85</v>
      </c>
      <c r="AW192" s="13" t="s">
        <v>32</v>
      </c>
      <c r="AX192" s="13" t="s">
        <v>76</v>
      </c>
      <c r="AY192" s="245" t="s">
        <v>144</v>
      </c>
    </row>
    <row r="193" spans="1:51" s="13" customFormat="1" ht="12">
      <c r="A193" s="13"/>
      <c r="B193" s="234"/>
      <c r="C193" s="235"/>
      <c r="D193" s="236" t="s">
        <v>152</v>
      </c>
      <c r="E193" s="237" t="s">
        <v>1</v>
      </c>
      <c r="F193" s="238" t="s">
        <v>506</v>
      </c>
      <c r="G193" s="235"/>
      <c r="H193" s="239">
        <v>5.4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152</v>
      </c>
      <c r="AU193" s="245" t="s">
        <v>85</v>
      </c>
      <c r="AV193" s="13" t="s">
        <v>85</v>
      </c>
      <c r="AW193" s="13" t="s">
        <v>32</v>
      </c>
      <c r="AX193" s="13" t="s">
        <v>76</v>
      </c>
      <c r="AY193" s="245" t="s">
        <v>144</v>
      </c>
    </row>
    <row r="194" spans="1:51" s="14" customFormat="1" ht="12">
      <c r="A194" s="14"/>
      <c r="B194" s="246"/>
      <c r="C194" s="247"/>
      <c r="D194" s="236" t="s">
        <v>152</v>
      </c>
      <c r="E194" s="248" t="s">
        <v>1</v>
      </c>
      <c r="F194" s="249" t="s">
        <v>156</v>
      </c>
      <c r="G194" s="247"/>
      <c r="H194" s="250">
        <v>21.15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152</v>
      </c>
      <c r="AU194" s="256" t="s">
        <v>85</v>
      </c>
      <c r="AV194" s="14" t="s">
        <v>150</v>
      </c>
      <c r="AW194" s="14" t="s">
        <v>32</v>
      </c>
      <c r="AX194" s="14" t="s">
        <v>83</v>
      </c>
      <c r="AY194" s="256" t="s">
        <v>144</v>
      </c>
    </row>
    <row r="195" spans="1:65" s="2" customFormat="1" ht="16.5" customHeight="1">
      <c r="A195" s="39"/>
      <c r="B195" s="40"/>
      <c r="C195" s="220" t="s">
        <v>235</v>
      </c>
      <c r="D195" s="220" t="s">
        <v>146</v>
      </c>
      <c r="E195" s="221" t="s">
        <v>510</v>
      </c>
      <c r="F195" s="222" t="s">
        <v>511</v>
      </c>
      <c r="G195" s="223" t="s">
        <v>177</v>
      </c>
      <c r="H195" s="224">
        <v>91.787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150</v>
      </c>
      <c r="AT195" s="232" t="s">
        <v>146</v>
      </c>
      <c r="AU195" s="232" t="s">
        <v>85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150</v>
      </c>
      <c r="BM195" s="232" t="s">
        <v>1067</v>
      </c>
    </row>
    <row r="196" spans="1:51" s="13" customFormat="1" ht="12">
      <c r="A196" s="13"/>
      <c r="B196" s="234"/>
      <c r="C196" s="235"/>
      <c r="D196" s="236" t="s">
        <v>152</v>
      </c>
      <c r="E196" s="237" t="s">
        <v>1</v>
      </c>
      <c r="F196" s="238" t="s">
        <v>1052</v>
      </c>
      <c r="G196" s="235"/>
      <c r="H196" s="239">
        <v>91.787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152</v>
      </c>
      <c r="AU196" s="245" t="s">
        <v>85</v>
      </c>
      <c r="AV196" s="13" t="s">
        <v>85</v>
      </c>
      <c r="AW196" s="13" t="s">
        <v>32</v>
      </c>
      <c r="AX196" s="13" t="s">
        <v>83</v>
      </c>
      <c r="AY196" s="245" t="s">
        <v>144</v>
      </c>
    </row>
    <row r="197" spans="1:63" s="12" customFormat="1" ht="22.8" customHeight="1">
      <c r="A197" s="12"/>
      <c r="B197" s="204"/>
      <c r="C197" s="205"/>
      <c r="D197" s="206" t="s">
        <v>75</v>
      </c>
      <c r="E197" s="218" t="s">
        <v>193</v>
      </c>
      <c r="F197" s="218" t="s">
        <v>545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SUM(P198:P220)</f>
        <v>0</v>
      </c>
      <c r="Q197" s="212"/>
      <c r="R197" s="213">
        <f>SUM(R198:R220)</f>
        <v>0</v>
      </c>
      <c r="S197" s="212"/>
      <c r="T197" s="214">
        <f>SUM(T198:T220)</f>
        <v>0.6900599999999999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5" t="s">
        <v>83</v>
      </c>
      <c r="AT197" s="216" t="s">
        <v>75</v>
      </c>
      <c r="AU197" s="216" t="s">
        <v>83</v>
      </c>
      <c r="AY197" s="215" t="s">
        <v>144</v>
      </c>
      <c r="BK197" s="217">
        <f>SUM(BK198:BK220)</f>
        <v>0</v>
      </c>
    </row>
    <row r="198" spans="1:65" s="2" customFormat="1" ht="33" customHeight="1">
      <c r="A198" s="39"/>
      <c r="B198" s="40"/>
      <c r="C198" s="220" t="s">
        <v>260</v>
      </c>
      <c r="D198" s="220" t="s">
        <v>146</v>
      </c>
      <c r="E198" s="221" t="s">
        <v>547</v>
      </c>
      <c r="F198" s="222" t="s">
        <v>548</v>
      </c>
      <c r="G198" s="223" t="s">
        <v>177</v>
      </c>
      <c r="H198" s="224">
        <v>110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42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150</v>
      </c>
      <c r="AT198" s="232" t="s">
        <v>146</v>
      </c>
      <c r="AU198" s="232" t="s">
        <v>85</v>
      </c>
      <c r="AY198" s="18" t="s">
        <v>144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150</v>
      </c>
      <c r="BM198" s="232" t="s">
        <v>1068</v>
      </c>
    </row>
    <row r="199" spans="1:51" s="13" customFormat="1" ht="12">
      <c r="A199" s="13"/>
      <c r="B199" s="234"/>
      <c r="C199" s="235"/>
      <c r="D199" s="236" t="s">
        <v>152</v>
      </c>
      <c r="E199" s="237" t="s">
        <v>1</v>
      </c>
      <c r="F199" s="238" t="s">
        <v>884</v>
      </c>
      <c r="G199" s="235"/>
      <c r="H199" s="239">
        <v>110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152</v>
      </c>
      <c r="AU199" s="245" t="s">
        <v>85</v>
      </c>
      <c r="AV199" s="13" t="s">
        <v>85</v>
      </c>
      <c r="AW199" s="13" t="s">
        <v>32</v>
      </c>
      <c r="AX199" s="13" t="s">
        <v>83</v>
      </c>
      <c r="AY199" s="245" t="s">
        <v>144</v>
      </c>
    </row>
    <row r="200" spans="1:65" s="2" customFormat="1" ht="33" customHeight="1">
      <c r="A200" s="39"/>
      <c r="B200" s="40"/>
      <c r="C200" s="220" t="s">
        <v>8</v>
      </c>
      <c r="D200" s="220" t="s">
        <v>146</v>
      </c>
      <c r="E200" s="221" t="s">
        <v>554</v>
      </c>
      <c r="F200" s="222" t="s">
        <v>555</v>
      </c>
      <c r="G200" s="223" t="s">
        <v>177</v>
      </c>
      <c r="H200" s="224">
        <v>5500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42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150</v>
      </c>
      <c r="AT200" s="232" t="s">
        <v>146</v>
      </c>
      <c r="AU200" s="232" t="s">
        <v>85</v>
      </c>
      <c r="AY200" s="18" t="s">
        <v>144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150</v>
      </c>
      <c r="BM200" s="232" t="s">
        <v>1069</v>
      </c>
    </row>
    <row r="201" spans="1:51" s="13" customFormat="1" ht="12">
      <c r="A201" s="13"/>
      <c r="B201" s="234"/>
      <c r="C201" s="235"/>
      <c r="D201" s="236" t="s">
        <v>152</v>
      </c>
      <c r="E201" s="237" t="s">
        <v>1</v>
      </c>
      <c r="F201" s="238" t="s">
        <v>1070</v>
      </c>
      <c r="G201" s="235"/>
      <c r="H201" s="239">
        <v>5500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152</v>
      </c>
      <c r="AU201" s="245" t="s">
        <v>85</v>
      </c>
      <c r="AV201" s="13" t="s">
        <v>85</v>
      </c>
      <c r="AW201" s="13" t="s">
        <v>32</v>
      </c>
      <c r="AX201" s="13" t="s">
        <v>83</v>
      </c>
      <c r="AY201" s="245" t="s">
        <v>144</v>
      </c>
    </row>
    <row r="202" spans="1:65" s="2" customFormat="1" ht="33" customHeight="1">
      <c r="A202" s="39"/>
      <c r="B202" s="40"/>
      <c r="C202" s="220" t="s">
        <v>277</v>
      </c>
      <c r="D202" s="220" t="s">
        <v>146</v>
      </c>
      <c r="E202" s="221" t="s">
        <v>560</v>
      </c>
      <c r="F202" s="222" t="s">
        <v>561</v>
      </c>
      <c r="G202" s="223" t="s">
        <v>177</v>
      </c>
      <c r="H202" s="224">
        <v>110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42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150</v>
      </c>
      <c r="AT202" s="232" t="s">
        <v>146</v>
      </c>
      <c r="AU202" s="232" t="s">
        <v>85</v>
      </c>
      <c r="AY202" s="18" t="s">
        <v>144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150</v>
      </c>
      <c r="BM202" s="232" t="s">
        <v>1071</v>
      </c>
    </row>
    <row r="203" spans="1:51" s="13" customFormat="1" ht="12">
      <c r="A203" s="13"/>
      <c r="B203" s="234"/>
      <c r="C203" s="235"/>
      <c r="D203" s="236" t="s">
        <v>152</v>
      </c>
      <c r="E203" s="237" t="s">
        <v>1</v>
      </c>
      <c r="F203" s="238" t="s">
        <v>884</v>
      </c>
      <c r="G203" s="235"/>
      <c r="H203" s="239">
        <v>110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152</v>
      </c>
      <c r="AU203" s="245" t="s">
        <v>85</v>
      </c>
      <c r="AV203" s="13" t="s">
        <v>85</v>
      </c>
      <c r="AW203" s="13" t="s">
        <v>32</v>
      </c>
      <c r="AX203" s="13" t="s">
        <v>83</v>
      </c>
      <c r="AY203" s="245" t="s">
        <v>144</v>
      </c>
    </row>
    <row r="204" spans="1:65" s="2" customFormat="1" ht="16.5" customHeight="1">
      <c r="A204" s="39"/>
      <c r="B204" s="40"/>
      <c r="C204" s="220" t="s">
        <v>281</v>
      </c>
      <c r="D204" s="220" t="s">
        <v>146</v>
      </c>
      <c r="E204" s="221" t="s">
        <v>565</v>
      </c>
      <c r="F204" s="222" t="s">
        <v>566</v>
      </c>
      <c r="G204" s="223" t="s">
        <v>177</v>
      </c>
      <c r="H204" s="224">
        <v>110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42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150</v>
      </c>
      <c r="AT204" s="232" t="s">
        <v>146</v>
      </c>
      <c r="AU204" s="232" t="s">
        <v>85</v>
      </c>
      <c r="AY204" s="18" t="s">
        <v>144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150</v>
      </c>
      <c r="BM204" s="232" t="s">
        <v>1072</v>
      </c>
    </row>
    <row r="205" spans="1:51" s="13" customFormat="1" ht="12">
      <c r="A205" s="13"/>
      <c r="B205" s="234"/>
      <c r="C205" s="235"/>
      <c r="D205" s="236" t="s">
        <v>152</v>
      </c>
      <c r="E205" s="237" t="s">
        <v>1</v>
      </c>
      <c r="F205" s="238" t="s">
        <v>884</v>
      </c>
      <c r="G205" s="235"/>
      <c r="H205" s="239">
        <v>110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152</v>
      </c>
      <c r="AU205" s="245" t="s">
        <v>85</v>
      </c>
      <c r="AV205" s="13" t="s">
        <v>85</v>
      </c>
      <c r="AW205" s="13" t="s">
        <v>32</v>
      </c>
      <c r="AX205" s="13" t="s">
        <v>83</v>
      </c>
      <c r="AY205" s="245" t="s">
        <v>144</v>
      </c>
    </row>
    <row r="206" spans="1:65" s="2" customFormat="1" ht="21.75" customHeight="1">
      <c r="A206" s="39"/>
      <c r="B206" s="40"/>
      <c r="C206" s="220" t="s">
        <v>286</v>
      </c>
      <c r="D206" s="220" t="s">
        <v>146</v>
      </c>
      <c r="E206" s="221" t="s">
        <v>569</v>
      </c>
      <c r="F206" s="222" t="s">
        <v>570</v>
      </c>
      <c r="G206" s="223" t="s">
        <v>177</v>
      </c>
      <c r="H206" s="224">
        <v>5500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150</v>
      </c>
      <c r="AT206" s="232" t="s">
        <v>146</v>
      </c>
      <c r="AU206" s="232" t="s">
        <v>85</v>
      </c>
      <c r="AY206" s="18" t="s">
        <v>144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150</v>
      </c>
      <c r="BM206" s="232" t="s">
        <v>1073</v>
      </c>
    </row>
    <row r="207" spans="1:51" s="13" customFormat="1" ht="12">
      <c r="A207" s="13"/>
      <c r="B207" s="234"/>
      <c r="C207" s="235"/>
      <c r="D207" s="236" t="s">
        <v>152</v>
      </c>
      <c r="E207" s="237" t="s">
        <v>1</v>
      </c>
      <c r="F207" s="238" t="s">
        <v>1070</v>
      </c>
      <c r="G207" s="235"/>
      <c r="H207" s="239">
        <v>5500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152</v>
      </c>
      <c r="AU207" s="245" t="s">
        <v>85</v>
      </c>
      <c r="AV207" s="13" t="s">
        <v>85</v>
      </c>
      <c r="AW207" s="13" t="s">
        <v>32</v>
      </c>
      <c r="AX207" s="13" t="s">
        <v>83</v>
      </c>
      <c r="AY207" s="245" t="s">
        <v>144</v>
      </c>
    </row>
    <row r="208" spans="1:65" s="2" customFormat="1" ht="21.75" customHeight="1">
      <c r="A208" s="39"/>
      <c r="B208" s="40"/>
      <c r="C208" s="220" t="s">
        <v>291</v>
      </c>
      <c r="D208" s="220" t="s">
        <v>146</v>
      </c>
      <c r="E208" s="221" t="s">
        <v>573</v>
      </c>
      <c r="F208" s="222" t="s">
        <v>574</v>
      </c>
      <c r="G208" s="223" t="s">
        <v>177</v>
      </c>
      <c r="H208" s="224">
        <v>110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42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150</v>
      </c>
      <c r="AT208" s="232" t="s">
        <v>146</v>
      </c>
      <c r="AU208" s="232" t="s">
        <v>85</v>
      </c>
      <c r="AY208" s="18" t="s">
        <v>144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85</v>
      </c>
      <c r="BK208" s="233">
        <f>ROUND(I208*H208,2)</f>
        <v>0</v>
      </c>
      <c r="BL208" s="18" t="s">
        <v>150</v>
      </c>
      <c r="BM208" s="232" t="s">
        <v>1074</v>
      </c>
    </row>
    <row r="209" spans="1:51" s="13" customFormat="1" ht="12">
      <c r="A209" s="13"/>
      <c r="B209" s="234"/>
      <c r="C209" s="235"/>
      <c r="D209" s="236" t="s">
        <v>152</v>
      </c>
      <c r="E209" s="237" t="s">
        <v>1</v>
      </c>
      <c r="F209" s="238" t="s">
        <v>884</v>
      </c>
      <c r="G209" s="235"/>
      <c r="H209" s="239">
        <v>110</v>
      </c>
      <c r="I209" s="240"/>
      <c r="J209" s="235"/>
      <c r="K209" s="235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152</v>
      </c>
      <c r="AU209" s="245" t="s">
        <v>85</v>
      </c>
      <c r="AV209" s="13" t="s">
        <v>85</v>
      </c>
      <c r="AW209" s="13" t="s">
        <v>32</v>
      </c>
      <c r="AX209" s="13" t="s">
        <v>83</v>
      </c>
      <c r="AY209" s="245" t="s">
        <v>144</v>
      </c>
    </row>
    <row r="210" spans="1:65" s="2" customFormat="1" ht="21.75" customHeight="1">
      <c r="A210" s="39"/>
      <c r="B210" s="40"/>
      <c r="C210" s="220" t="s">
        <v>296</v>
      </c>
      <c r="D210" s="220" t="s">
        <v>146</v>
      </c>
      <c r="E210" s="221" t="s">
        <v>592</v>
      </c>
      <c r="F210" s="222" t="s">
        <v>593</v>
      </c>
      <c r="G210" s="223" t="s">
        <v>177</v>
      </c>
      <c r="H210" s="224">
        <v>5.38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42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0.055</v>
      </c>
      <c r="T210" s="231">
        <f>S210*H210</f>
        <v>0.2959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150</v>
      </c>
      <c r="AT210" s="232" t="s">
        <v>146</v>
      </c>
      <c r="AU210" s="232" t="s">
        <v>85</v>
      </c>
      <c r="AY210" s="18" t="s">
        <v>144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85</v>
      </c>
      <c r="BK210" s="233">
        <f>ROUND(I210*H210,2)</f>
        <v>0</v>
      </c>
      <c r="BL210" s="18" t="s">
        <v>150</v>
      </c>
      <c r="BM210" s="232" t="s">
        <v>1075</v>
      </c>
    </row>
    <row r="211" spans="1:51" s="13" customFormat="1" ht="12">
      <c r="A211" s="13"/>
      <c r="B211" s="234"/>
      <c r="C211" s="235"/>
      <c r="D211" s="236" t="s">
        <v>152</v>
      </c>
      <c r="E211" s="237" t="s">
        <v>1</v>
      </c>
      <c r="F211" s="238" t="s">
        <v>1076</v>
      </c>
      <c r="G211" s="235"/>
      <c r="H211" s="239">
        <v>0.9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152</v>
      </c>
      <c r="AU211" s="245" t="s">
        <v>85</v>
      </c>
      <c r="AV211" s="13" t="s">
        <v>85</v>
      </c>
      <c r="AW211" s="13" t="s">
        <v>32</v>
      </c>
      <c r="AX211" s="13" t="s">
        <v>76</v>
      </c>
      <c r="AY211" s="245" t="s">
        <v>144</v>
      </c>
    </row>
    <row r="212" spans="1:51" s="13" customFormat="1" ht="12">
      <c r="A212" s="13"/>
      <c r="B212" s="234"/>
      <c r="C212" s="235"/>
      <c r="D212" s="236" t="s">
        <v>152</v>
      </c>
      <c r="E212" s="237" t="s">
        <v>1</v>
      </c>
      <c r="F212" s="238" t="s">
        <v>1077</v>
      </c>
      <c r="G212" s="235"/>
      <c r="H212" s="239">
        <v>4.48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152</v>
      </c>
      <c r="AU212" s="245" t="s">
        <v>85</v>
      </c>
      <c r="AV212" s="13" t="s">
        <v>85</v>
      </c>
      <c r="AW212" s="13" t="s">
        <v>32</v>
      </c>
      <c r="AX212" s="13" t="s">
        <v>76</v>
      </c>
      <c r="AY212" s="245" t="s">
        <v>144</v>
      </c>
    </row>
    <row r="213" spans="1:51" s="14" customFormat="1" ht="12">
      <c r="A213" s="14"/>
      <c r="B213" s="246"/>
      <c r="C213" s="247"/>
      <c r="D213" s="236" t="s">
        <v>152</v>
      </c>
      <c r="E213" s="248" t="s">
        <v>1</v>
      </c>
      <c r="F213" s="249" t="s">
        <v>156</v>
      </c>
      <c r="G213" s="247"/>
      <c r="H213" s="250">
        <v>5.380000000000001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152</v>
      </c>
      <c r="AU213" s="256" t="s">
        <v>85</v>
      </c>
      <c r="AV213" s="14" t="s">
        <v>150</v>
      </c>
      <c r="AW213" s="14" t="s">
        <v>32</v>
      </c>
      <c r="AX213" s="14" t="s">
        <v>83</v>
      </c>
      <c r="AY213" s="256" t="s">
        <v>144</v>
      </c>
    </row>
    <row r="214" spans="1:65" s="2" customFormat="1" ht="21.75" customHeight="1">
      <c r="A214" s="39"/>
      <c r="B214" s="40"/>
      <c r="C214" s="220" t="s">
        <v>7</v>
      </c>
      <c r="D214" s="220" t="s">
        <v>146</v>
      </c>
      <c r="E214" s="221" t="s">
        <v>598</v>
      </c>
      <c r="F214" s="222" t="s">
        <v>599</v>
      </c>
      <c r="G214" s="223" t="s">
        <v>177</v>
      </c>
      <c r="H214" s="224">
        <v>2.32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42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0.059</v>
      </c>
      <c r="T214" s="231">
        <f>S214*H214</f>
        <v>0.13687999999999997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150</v>
      </c>
      <c r="AT214" s="232" t="s">
        <v>146</v>
      </c>
      <c r="AU214" s="232" t="s">
        <v>85</v>
      </c>
      <c r="AY214" s="18" t="s">
        <v>144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85</v>
      </c>
      <c r="BK214" s="233">
        <f>ROUND(I214*H214,2)</f>
        <v>0</v>
      </c>
      <c r="BL214" s="18" t="s">
        <v>150</v>
      </c>
      <c r="BM214" s="232" t="s">
        <v>1078</v>
      </c>
    </row>
    <row r="215" spans="1:51" s="15" customFormat="1" ht="12">
      <c r="A215" s="15"/>
      <c r="B215" s="257"/>
      <c r="C215" s="258"/>
      <c r="D215" s="236" t="s">
        <v>152</v>
      </c>
      <c r="E215" s="259" t="s">
        <v>1</v>
      </c>
      <c r="F215" s="260" t="s">
        <v>203</v>
      </c>
      <c r="G215" s="258"/>
      <c r="H215" s="259" t="s">
        <v>1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152</v>
      </c>
      <c r="AU215" s="266" t="s">
        <v>85</v>
      </c>
      <c r="AV215" s="15" t="s">
        <v>83</v>
      </c>
      <c r="AW215" s="15" t="s">
        <v>32</v>
      </c>
      <c r="AX215" s="15" t="s">
        <v>76</v>
      </c>
      <c r="AY215" s="266" t="s">
        <v>144</v>
      </c>
    </row>
    <row r="216" spans="1:51" s="13" customFormat="1" ht="12">
      <c r="A216" s="13"/>
      <c r="B216" s="234"/>
      <c r="C216" s="235"/>
      <c r="D216" s="236" t="s">
        <v>152</v>
      </c>
      <c r="E216" s="237" t="s">
        <v>1</v>
      </c>
      <c r="F216" s="238" t="s">
        <v>1079</v>
      </c>
      <c r="G216" s="235"/>
      <c r="H216" s="239">
        <v>2.32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152</v>
      </c>
      <c r="AU216" s="245" t="s">
        <v>85</v>
      </c>
      <c r="AV216" s="13" t="s">
        <v>85</v>
      </c>
      <c r="AW216" s="13" t="s">
        <v>32</v>
      </c>
      <c r="AX216" s="13" t="s">
        <v>76</v>
      </c>
      <c r="AY216" s="245" t="s">
        <v>144</v>
      </c>
    </row>
    <row r="217" spans="1:51" s="14" customFormat="1" ht="12">
      <c r="A217" s="14"/>
      <c r="B217" s="246"/>
      <c r="C217" s="247"/>
      <c r="D217" s="236" t="s">
        <v>152</v>
      </c>
      <c r="E217" s="248" t="s">
        <v>1</v>
      </c>
      <c r="F217" s="249" t="s">
        <v>156</v>
      </c>
      <c r="G217" s="247"/>
      <c r="H217" s="250">
        <v>2.32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152</v>
      </c>
      <c r="AU217" s="256" t="s">
        <v>85</v>
      </c>
      <c r="AV217" s="14" t="s">
        <v>150</v>
      </c>
      <c r="AW217" s="14" t="s">
        <v>32</v>
      </c>
      <c r="AX217" s="14" t="s">
        <v>83</v>
      </c>
      <c r="AY217" s="256" t="s">
        <v>144</v>
      </c>
    </row>
    <row r="218" spans="1:65" s="2" customFormat="1" ht="21.75" customHeight="1">
      <c r="A218" s="39"/>
      <c r="B218" s="40"/>
      <c r="C218" s="220" t="s">
        <v>346</v>
      </c>
      <c r="D218" s="220" t="s">
        <v>146</v>
      </c>
      <c r="E218" s="221" t="s">
        <v>652</v>
      </c>
      <c r="F218" s="222" t="s">
        <v>653</v>
      </c>
      <c r="G218" s="223" t="s">
        <v>177</v>
      </c>
      <c r="H218" s="224">
        <v>3.84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42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0.067</v>
      </c>
      <c r="T218" s="231">
        <f>S218*H218</f>
        <v>0.25728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150</v>
      </c>
      <c r="AT218" s="232" t="s">
        <v>146</v>
      </c>
      <c r="AU218" s="232" t="s">
        <v>85</v>
      </c>
      <c r="AY218" s="18" t="s">
        <v>144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150</v>
      </c>
      <c r="BM218" s="232" t="s">
        <v>1080</v>
      </c>
    </row>
    <row r="219" spans="1:51" s="13" customFormat="1" ht="12">
      <c r="A219" s="13"/>
      <c r="B219" s="234"/>
      <c r="C219" s="235"/>
      <c r="D219" s="236" t="s">
        <v>152</v>
      </c>
      <c r="E219" s="237" t="s">
        <v>1</v>
      </c>
      <c r="F219" s="238" t="s">
        <v>504</v>
      </c>
      <c r="G219" s="235"/>
      <c r="H219" s="239">
        <v>3.84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152</v>
      </c>
      <c r="AU219" s="245" t="s">
        <v>85</v>
      </c>
      <c r="AV219" s="13" t="s">
        <v>85</v>
      </c>
      <c r="AW219" s="13" t="s">
        <v>32</v>
      </c>
      <c r="AX219" s="13" t="s">
        <v>76</v>
      </c>
      <c r="AY219" s="245" t="s">
        <v>144</v>
      </c>
    </row>
    <row r="220" spans="1:51" s="14" customFormat="1" ht="12">
      <c r="A220" s="14"/>
      <c r="B220" s="246"/>
      <c r="C220" s="247"/>
      <c r="D220" s="236" t="s">
        <v>152</v>
      </c>
      <c r="E220" s="248" t="s">
        <v>1</v>
      </c>
      <c r="F220" s="249" t="s">
        <v>156</v>
      </c>
      <c r="G220" s="247"/>
      <c r="H220" s="250">
        <v>3.84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6" t="s">
        <v>152</v>
      </c>
      <c r="AU220" s="256" t="s">
        <v>85</v>
      </c>
      <c r="AV220" s="14" t="s">
        <v>150</v>
      </c>
      <c r="AW220" s="14" t="s">
        <v>32</v>
      </c>
      <c r="AX220" s="14" t="s">
        <v>83</v>
      </c>
      <c r="AY220" s="256" t="s">
        <v>144</v>
      </c>
    </row>
    <row r="221" spans="1:63" s="12" customFormat="1" ht="22.8" customHeight="1">
      <c r="A221" s="12"/>
      <c r="B221" s="204"/>
      <c r="C221" s="205"/>
      <c r="D221" s="206" t="s">
        <v>75</v>
      </c>
      <c r="E221" s="218" t="s">
        <v>701</v>
      </c>
      <c r="F221" s="218" t="s">
        <v>702</v>
      </c>
      <c r="G221" s="205"/>
      <c r="H221" s="205"/>
      <c r="I221" s="208"/>
      <c r="J221" s="219">
        <f>BK221</f>
        <v>0</v>
      </c>
      <c r="K221" s="205"/>
      <c r="L221" s="210"/>
      <c r="M221" s="211"/>
      <c r="N221" s="212"/>
      <c r="O221" s="212"/>
      <c r="P221" s="213">
        <f>P222</f>
        <v>0</v>
      </c>
      <c r="Q221" s="212"/>
      <c r="R221" s="213">
        <f>R222</f>
        <v>0</v>
      </c>
      <c r="S221" s="212"/>
      <c r="T221" s="214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5" t="s">
        <v>83</v>
      </c>
      <c r="AT221" s="216" t="s">
        <v>75</v>
      </c>
      <c r="AU221" s="216" t="s">
        <v>83</v>
      </c>
      <c r="AY221" s="215" t="s">
        <v>144</v>
      </c>
      <c r="BK221" s="217">
        <f>BK222</f>
        <v>0</v>
      </c>
    </row>
    <row r="222" spans="1:65" s="2" customFormat="1" ht="16.5" customHeight="1">
      <c r="A222" s="39"/>
      <c r="B222" s="40"/>
      <c r="C222" s="220" t="s">
        <v>349</v>
      </c>
      <c r="D222" s="220" t="s">
        <v>146</v>
      </c>
      <c r="E222" s="221" t="s">
        <v>704</v>
      </c>
      <c r="F222" s="222" t="s">
        <v>705</v>
      </c>
      <c r="G222" s="223" t="s">
        <v>183</v>
      </c>
      <c r="H222" s="224">
        <v>1.442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42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150</v>
      </c>
      <c r="AT222" s="232" t="s">
        <v>146</v>
      </c>
      <c r="AU222" s="232" t="s">
        <v>85</v>
      </c>
      <c r="AY222" s="18" t="s">
        <v>144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150</v>
      </c>
      <c r="BM222" s="232" t="s">
        <v>1081</v>
      </c>
    </row>
    <row r="223" spans="1:63" s="12" customFormat="1" ht="25.9" customHeight="1">
      <c r="A223" s="12"/>
      <c r="B223" s="204"/>
      <c r="C223" s="205"/>
      <c r="D223" s="206" t="s">
        <v>75</v>
      </c>
      <c r="E223" s="207" t="s">
        <v>707</v>
      </c>
      <c r="F223" s="207" t="s">
        <v>708</v>
      </c>
      <c r="G223" s="205"/>
      <c r="H223" s="205"/>
      <c r="I223" s="208"/>
      <c r="J223" s="209">
        <f>BK223</f>
        <v>0</v>
      </c>
      <c r="K223" s="205"/>
      <c r="L223" s="210"/>
      <c r="M223" s="211"/>
      <c r="N223" s="212"/>
      <c r="O223" s="212"/>
      <c r="P223" s="213">
        <f>P224+P232</f>
        <v>0</v>
      </c>
      <c r="Q223" s="212"/>
      <c r="R223" s="213">
        <f>R224+R232</f>
        <v>0.101098</v>
      </c>
      <c r="S223" s="212"/>
      <c r="T223" s="214">
        <f>T224+T232</f>
        <v>0.022211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5" t="s">
        <v>85</v>
      </c>
      <c r="AT223" s="216" t="s">
        <v>75</v>
      </c>
      <c r="AU223" s="216" t="s">
        <v>76</v>
      </c>
      <c r="AY223" s="215" t="s">
        <v>144</v>
      </c>
      <c r="BK223" s="217">
        <f>BK224+BK232</f>
        <v>0</v>
      </c>
    </row>
    <row r="224" spans="1:63" s="12" customFormat="1" ht="22.8" customHeight="1">
      <c r="A224" s="12"/>
      <c r="B224" s="204"/>
      <c r="C224" s="205"/>
      <c r="D224" s="206" t="s">
        <v>75</v>
      </c>
      <c r="E224" s="218" t="s">
        <v>769</v>
      </c>
      <c r="F224" s="218" t="s">
        <v>770</v>
      </c>
      <c r="G224" s="205"/>
      <c r="H224" s="205"/>
      <c r="I224" s="208"/>
      <c r="J224" s="219">
        <f>BK224</f>
        <v>0</v>
      </c>
      <c r="K224" s="205"/>
      <c r="L224" s="210"/>
      <c r="M224" s="211"/>
      <c r="N224" s="212"/>
      <c r="O224" s="212"/>
      <c r="P224" s="213">
        <f>SUM(P225:P231)</f>
        <v>0</v>
      </c>
      <c r="Q224" s="212"/>
      <c r="R224" s="213">
        <f>SUM(R225:R231)</f>
        <v>0.040512</v>
      </c>
      <c r="S224" s="212"/>
      <c r="T224" s="214">
        <f>SUM(T225:T231)</f>
        <v>0.022211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85</v>
      </c>
      <c r="AT224" s="216" t="s">
        <v>75</v>
      </c>
      <c r="AU224" s="216" t="s">
        <v>83</v>
      </c>
      <c r="AY224" s="215" t="s">
        <v>144</v>
      </c>
      <c r="BK224" s="217">
        <f>SUM(BK225:BK231)</f>
        <v>0</v>
      </c>
    </row>
    <row r="225" spans="1:65" s="2" customFormat="1" ht="16.5" customHeight="1">
      <c r="A225" s="39"/>
      <c r="B225" s="40"/>
      <c r="C225" s="220" t="s">
        <v>354</v>
      </c>
      <c r="D225" s="220" t="s">
        <v>146</v>
      </c>
      <c r="E225" s="221" t="s">
        <v>772</v>
      </c>
      <c r="F225" s="222" t="s">
        <v>773</v>
      </c>
      <c r="G225" s="223" t="s">
        <v>238</v>
      </c>
      <c r="H225" s="224">
        <v>13.3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42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0.00167</v>
      </c>
      <c r="T225" s="231">
        <f>S225*H225</f>
        <v>0.022211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277</v>
      </c>
      <c r="AT225" s="232" t="s">
        <v>146</v>
      </c>
      <c r="AU225" s="232" t="s">
        <v>85</v>
      </c>
      <c r="AY225" s="18" t="s">
        <v>144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85</v>
      </c>
      <c r="BK225" s="233">
        <f>ROUND(I225*H225,2)</f>
        <v>0</v>
      </c>
      <c r="BL225" s="18" t="s">
        <v>277</v>
      </c>
      <c r="BM225" s="232" t="s">
        <v>1082</v>
      </c>
    </row>
    <row r="226" spans="1:51" s="13" customFormat="1" ht="12">
      <c r="A226" s="13"/>
      <c r="B226" s="234"/>
      <c r="C226" s="235"/>
      <c r="D226" s="236" t="s">
        <v>152</v>
      </c>
      <c r="E226" s="237" t="s">
        <v>1</v>
      </c>
      <c r="F226" s="238" t="s">
        <v>1083</v>
      </c>
      <c r="G226" s="235"/>
      <c r="H226" s="239">
        <v>13.3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152</v>
      </c>
      <c r="AU226" s="245" t="s">
        <v>85</v>
      </c>
      <c r="AV226" s="13" t="s">
        <v>85</v>
      </c>
      <c r="AW226" s="13" t="s">
        <v>32</v>
      </c>
      <c r="AX226" s="13" t="s">
        <v>83</v>
      </c>
      <c r="AY226" s="245" t="s">
        <v>144</v>
      </c>
    </row>
    <row r="227" spans="1:65" s="2" customFormat="1" ht="21.75" customHeight="1">
      <c r="A227" s="39"/>
      <c r="B227" s="40"/>
      <c r="C227" s="220" t="s">
        <v>365</v>
      </c>
      <c r="D227" s="220" t="s">
        <v>146</v>
      </c>
      <c r="E227" s="221" t="s">
        <v>777</v>
      </c>
      <c r="F227" s="222" t="s">
        <v>778</v>
      </c>
      <c r="G227" s="223" t="s">
        <v>238</v>
      </c>
      <c r="H227" s="224">
        <v>1.6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42</v>
      </c>
      <c r="O227" s="92"/>
      <c r="P227" s="230">
        <f>O227*H227</f>
        <v>0</v>
      </c>
      <c r="Q227" s="230">
        <v>0.00222</v>
      </c>
      <c r="R227" s="230">
        <f>Q227*H227</f>
        <v>0.0035520000000000005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277</v>
      </c>
      <c r="AT227" s="232" t="s">
        <v>146</v>
      </c>
      <c r="AU227" s="232" t="s">
        <v>85</v>
      </c>
      <c r="AY227" s="18" t="s">
        <v>144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85</v>
      </c>
      <c r="BK227" s="233">
        <f>ROUND(I227*H227,2)</f>
        <v>0</v>
      </c>
      <c r="BL227" s="18" t="s">
        <v>277</v>
      </c>
      <c r="BM227" s="232" t="s">
        <v>1084</v>
      </c>
    </row>
    <row r="228" spans="1:51" s="13" customFormat="1" ht="12">
      <c r="A228" s="13"/>
      <c r="B228" s="234"/>
      <c r="C228" s="235"/>
      <c r="D228" s="236" t="s">
        <v>152</v>
      </c>
      <c r="E228" s="237" t="s">
        <v>1</v>
      </c>
      <c r="F228" s="238" t="s">
        <v>1085</v>
      </c>
      <c r="G228" s="235"/>
      <c r="H228" s="239">
        <v>1.6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152</v>
      </c>
      <c r="AU228" s="245" t="s">
        <v>85</v>
      </c>
      <c r="AV228" s="13" t="s">
        <v>85</v>
      </c>
      <c r="AW228" s="13" t="s">
        <v>32</v>
      </c>
      <c r="AX228" s="13" t="s">
        <v>83</v>
      </c>
      <c r="AY228" s="245" t="s">
        <v>144</v>
      </c>
    </row>
    <row r="229" spans="1:65" s="2" customFormat="1" ht="21.75" customHeight="1">
      <c r="A229" s="39"/>
      <c r="B229" s="40"/>
      <c r="C229" s="220" t="s">
        <v>370</v>
      </c>
      <c r="D229" s="220" t="s">
        <v>146</v>
      </c>
      <c r="E229" s="221" t="s">
        <v>1086</v>
      </c>
      <c r="F229" s="222" t="s">
        <v>1087</v>
      </c>
      <c r="G229" s="223" t="s">
        <v>238</v>
      </c>
      <c r="H229" s="224">
        <v>10.5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0.00352</v>
      </c>
      <c r="R229" s="230">
        <f>Q229*H229</f>
        <v>0.03696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277</v>
      </c>
      <c r="AT229" s="232" t="s">
        <v>146</v>
      </c>
      <c r="AU229" s="232" t="s">
        <v>85</v>
      </c>
      <c r="AY229" s="18" t="s">
        <v>144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277</v>
      </c>
      <c r="BM229" s="232" t="s">
        <v>1088</v>
      </c>
    </row>
    <row r="230" spans="1:51" s="13" customFormat="1" ht="12">
      <c r="A230" s="13"/>
      <c r="B230" s="234"/>
      <c r="C230" s="235"/>
      <c r="D230" s="236" t="s">
        <v>152</v>
      </c>
      <c r="E230" s="237" t="s">
        <v>1</v>
      </c>
      <c r="F230" s="238" t="s">
        <v>1089</v>
      </c>
      <c r="G230" s="235"/>
      <c r="H230" s="239">
        <v>10.5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152</v>
      </c>
      <c r="AU230" s="245" t="s">
        <v>85</v>
      </c>
      <c r="AV230" s="13" t="s">
        <v>85</v>
      </c>
      <c r="AW230" s="13" t="s">
        <v>32</v>
      </c>
      <c r="AX230" s="13" t="s">
        <v>83</v>
      </c>
      <c r="AY230" s="245" t="s">
        <v>144</v>
      </c>
    </row>
    <row r="231" spans="1:65" s="2" customFormat="1" ht="21.75" customHeight="1">
      <c r="A231" s="39"/>
      <c r="B231" s="40"/>
      <c r="C231" s="220" t="s">
        <v>378</v>
      </c>
      <c r="D231" s="220" t="s">
        <v>146</v>
      </c>
      <c r="E231" s="221" t="s">
        <v>781</v>
      </c>
      <c r="F231" s="222" t="s">
        <v>782</v>
      </c>
      <c r="G231" s="223" t="s">
        <v>183</v>
      </c>
      <c r="H231" s="224">
        <v>0.041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42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277</v>
      </c>
      <c r="AT231" s="232" t="s">
        <v>146</v>
      </c>
      <c r="AU231" s="232" t="s">
        <v>85</v>
      </c>
      <c r="AY231" s="18" t="s">
        <v>144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85</v>
      </c>
      <c r="BK231" s="233">
        <f>ROUND(I231*H231,2)</f>
        <v>0</v>
      </c>
      <c r="BL231" s="18" t="s">
        <v>277</v>
      </c>
      <c r="BM231" s="232" t="s">
        <v>1090</v>
      </c>
    </row>
    <row r="232" spans="1:63" s="12" customFormat="1" ht="22.8" customHeight="1">
      <c r="A232" s="12"/>
      <c r="B232" s="204"/>
      <c r="C232" s="205"/>
      <c r="D232" s="206" t="s">
        <v>75</v>
      </c>
      <c r="E232" s="218" t="s">
        <v>784</v>
      </c>
      <c r="F232" s="218" t="s">
        <v>785</v>
      </c>
      <c r="G232" s="205"/>
      <c r="H232" s="205"/>
      <c r="I232" s="208"/>
      <c r="J232" s="219">
        <f>BK232</f>
        <v>0</v>
      </c>
      <c r="K232" s="205"/>
      <c r="L232" s="210"/>
      <c r="M232" s="211"/>
      <c r="N232" s="212"/>
      <c r="O232" s="212"/>
      <c r="P232" s="213">
        <f>SUM(P233:P242)</f>
        <v>0</v>
      </c>
      <c r="Q232" s="212"/>
      <c r="R232" s="213">
        <f>SUM(R233:R242)</f>
        <v>0.060586</v>
      </c>
      <c r="S232" s="212"/>
      <c r="T232" s="214">
        <f>SUM(T233:T242)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5" t="s">
        <v>85</v>
      </c>
      <c r="AT232" s="216" t="s">
        <v>75</v>
      </c>
      <c r="AU232" s="216" t="s">
        <v>83</v>
      </c>
      <c r="AY232" s="215" t="s">
        <v>144</v>
      </c>
      <c r="BK232" s="217">
        <f>SUM(BK233:BK242)</f>
        <v>0</v>
      </c>
    </row>
    <row r="233" spans="1:65" s="2" customFormat="1" ht="16.5" customHeight="1">
      <c r="A233" s="39"/>
      <c r="B233" s="40"/>
      <c r="C233" s="220" t="s">
        <v>383</v>
      </c>
      <c r="D233" s="220" t="s">
        <v>146</v>
      </c>
      <c r="E233" s="221" t="s">
        <v>808</v>
      </c>
      <c r="F233" s="222" t="s">
        <v>809</v>
      </c>
      <c r="G233" s="223" t="s">
        <v>238</v>
      </c>
      <c r="H233" s="224">
        <v>17.1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42</v>
      </c>
      <c r="O233" s="92"/>
      <c r="P233" s="230">
        <f>O233*H233</f>
        <v>0</v>
      </c>
      <c r="Q233" s="230">
        <v>0.00026</v>
      </c>
      <c r="R233" s="230">
        <f>Q233*H233</f>
        <v>0.004446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277</v>
      </c>
      <c r="AT233" s="232" t="s">
        <v>146</v>
      </c>
      <c r="AU233" s="232" t="s">
        <v>85</v>
      </c>
      <c r="AY233" s="18" t="s">
        <v>144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85</v>
      </c>
      <c r="BK233" s="233">
        <f>ROUND(I233*H233,2)</f>
        <v>0</v>
      </c>
      <c r="BL233" s="18" t="s">
        <v>277</v>
      </c>
      <c r="BM233" s="232" t="s">
        <v>1091</v>
      </c>
    </row>
    <row r="234" spans="1:51" s="13" customFormat="1" ht="12">
      <c r="A234" s="13"/>
      <c r="B234" s="234"/>
      <c r="C234" s="235"/>
      <c r="D234" s="236" t="s">
        <v>152</v>
      </c>
      <c r="E234" s="237" t="s">
        <v>1</v>
      </c>
      <c r="F234" s="238" t="s">
        <v>1092</v>
      </c>
      <c r="G234" s="235"/>
      <c r="H234" s="239">
        <v>17.1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152</v>
      </c>
      <c r="AU234" s="245" t="s">
        <v>85</v>
      </c>
      <c r="AV234" s="13" t="s">
        <v>85</v>
      </c>
      <c r="AW234" s="13" t="s">
        <v>32</v>
      </c>
      <c r="AX234" s="13" t="s">
        <v>83</v>
      </c>
      <c r="AY234" s="245" t="s">
        <v>144</v>
      </c>
    </row>
    <row r="235" spans="1:65" s="2" customFormat="1" ht="16.5" customHeight="1">
      <c r="A235" s="39"/>
      <c r="B235" s="40"/>
      <c r="C235" s="278" t="s">
        <v>389</v>
      </c>
      <c r="D235" s="278" t="s">
        <v>272</v>
      </c>
      <c r="E235" s="279" t="s">
        <v>1093</v>
      </c>
      <c r="F235" s="280" t="s">
        <v>1094</v>
      </c>
      <c r="G235" s="281" t="s">
        <v>666</v>
      </c>
      <c r="H235" s="282">
        <v>1</v>
      </c>
      <c r="I235" s="283"/>
      <c r="J235" s="284">
        <f>ROUND(I235*H235,2)</f>
        <v>0</v>
      </c>
      <c r="K235" s="285"/>
      <c r="L235" s="286"/>
      <c r="M235" s="287" t="s">
        <v>1</v>
      </c>
      <c r="N235" s="288" t="s">
        <v>42</v>
      </c>
      <c r="O235" s="92"/>
      <c r="P235" s="230">
        <f>O235*H235</f>
        <v>0</v>
      </c>
      <c r="Q235" s="230">
        <v>0.02639</v>
      </c>
      <c r="R235" s="230">
        <f>Q235*H235</f>
        <v>0.02639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435</v>
      </c>
      <c r="AT235" s="232" t="s">
        <v>272</v>
      </c>
      <c r="AU235" s="232" t="s">
        <v>85</v>
      </c>
      <c r="AY235" s="18" t="s">
        <v>144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85</v>
      </c>
      <c r="BK235" s="233">
        <f>ROUND(I235*H235,2)</f>
        <v>0</v>
      </c>
      <c r="BL235" s="18" t="s">
        <v>277</v>
      </c>
      <c r="BM235" s="232" t="s">
        <v>1095</v>
      </c>
    </row>
    <row r="236" spans="1:65" s="2" customFormat="1" ht="16.5" customHeight="1">
      <c r="A236" s="39"/>
      <c r="B236" s="40"/>
      <c r="C236" s="278" t="s">
        <v>394</v>
      </c>
      <c r="D236" s="278" t="s">
        <v>272</v>
      </c>
      <c r="E236" s="279" t="s">
        <v>1096</v>
      </c>
      <c r="F236" s="280" t="s">
        <v>1097</v>
      </c>
      <c r="G236" s="281" t="s">
        <v>666</v>
      </c>
      <c r="H236" s="282">
        <v>1</v>
      </c>
      <c r="I236" s="283"/>
      <c r="J236" s="284">
        <f>ROUND(I236*H236,2)</f>
        <v>0</v>
      </c>
      <c r="K236" s="285"/>
      <c r="L236" s="286"/>
      <c r="M236" s="287" t="s">
        <v>1</v>
      </c>
      <c r="N236" s="288" t="s">
        <v>42</v>
      </c>
      <c r="O236" s="92"/>
      <c r="P236" s="230">
        <f>O236*H236</f>
        <v>0</v>
      </c>
      <c r="Q236" s="230">
        <v>0.02639</v>
      </c>
      <c r="R236" s="230">
        <f>Q236*H236</f>
        <v>0.02639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435</v>
      </c>
      <c r="AT236" s="232" t="s">
        <v>272</v>
      </c>
      <c r="AU236" s="232" t="s">
        <v>85</v>
      </c>
      <c r="AY236" s="18" t="s">
        <v>144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85</v>
      </c>
      <c r="BK236" s="233">
        <f>ROUND(I236*H236,2)</f>
        <v>0</v>
      </c>
      <c r="BL236" s="18" t="s">
        <v>277</v>
      </c>
      <c r="BM236" s="232" t="s">
        <v>1098</v>
      </c>
    </row>
    <row r="237" spans="1:65" s="2" customFormat="1" ht="21.75" customHeight="1">
      <c r="A237" s="39"/>
      <c r="B237" s="40"/>
      <c r="C237" s="220" t="s">
        <v>399</v>
      </c>
      <c r="D237" s="220" t="s">
        <v>146</v>
      </c>
      <c r="E237" s="221" t="s">
        <v>910</v>
      </c>
      <c r="F237" s="222" t="s">
        <v>911</v>
      </c>
      <c r="G237" s="223" t="s">
        <v>531</v>
      </c>
      <c r="H237" s="224">
        <v>1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42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277</v>
      </c>
      <c r="AT237" s="232" t="s">
        <v>146</v>
      </c>
      <c r="AU237" s="232" t="s">
        <v>85</v>
      </c>
      <c r="AY237" s="18" t="s">
        <v>144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85</v>
      </c>
      <c r="BK237" s="233">
        <f>ROUND(I237*H237,2)</f>
        <v>0</v>
      </c>
      <c r="BL237" s="18" t="s">
        <v>277</v>
      </c>
      <c r="BM237" s="232" t="s">
        <v>1099</v>
      </c>
    </row>
    <row r="238" spans="1:51" s="13" customFormat="1" ht="12">
      <c r="A238" s="13"/>
      <c r="B238" s="234"/>
      <c r="C238" s="235"/>
      <c r="D238" s="236" t="s">
        <v>152</v>
      </c>
      <c r="E238" s="237" t="s">
        <v>1</v>
      </c>
      <c r="F238" s="238" t="s">
        <v>1100</v>
      </c>
      <c r="G238" s="235"/>
      <c r="H238" s="239">
        <v>1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152</v>
      </c>
      <c r="AU238" s="245" t="s">
        <v>85</v>
      </c>
      <c r="AV238" s="13" t="s">
        <v>85</v>
      </c>
      <c r="AW238" s="13" t="s">
        <v>32</v>
      </c>
      <c r="AX238" s="13" t="s">
        <v>76</v>
      </c>
      <c r="AY238" s="245" t="s">
        <v>144</v>
      </c>
    </row>
    <row r="239" spans="1:51" s="14" customFormat="1" ht="12">
      <c r="A239" s="14"/>
      <c r="B239" s="246"/>
      <c r="C239" s="247"/>
      <c r="D239" s="236" t="s">
        <v>152</v>
      </c>
      <c r="E239" s="248" t="s">
        <v>1</v>
      </c>
      <c r="F239" s="249" t="s">
        <v>156</v>
      </c>
      <c r="G239" s="247"/>
      <c r="H239" s="250">
        <v>1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152</v>
      </c>
      <c r="AU239" s="256" t="s">
        <v>85</v>
      </c>
      <c r="AV239" s="14" t="s">
        <v>150</v>
      </c>
      <c r="AW239" s="14" t="s">
        <v>32</v>
      </c>
      <c r="AX239" s="14" t="s">
        <v>83</v>
      </c>
      <c r="AY239" s="256" t="s">
        <v>144</v>
      </c>
    </row>
    <row r="240" spans="1:65" s="2" customFormat="1" ht="16.5" customHeight="1">
      <c r="A240" s="39"/>
      <c r="B240" s="40"/>
      <c r="C240" s="278" t="s">
        <v>435</v>
      </c>
      <c r="D240" s="278" t="s">
        <v>272</v>
      </c>
      <c r="E240" s="279" t="s">
        <v>901</v>
      </c>
      <c r="F240" s="280" t="s">
        <v>902</v>
      </c>
      <c r="G240" s="281" t="s">
        <v>238</v>
      </c>
      <c r="H240" s="282">
        <v>1.6</v>
      </c>
      <c r="I240" s="283"/>
      <c r="J240" s="284">
        <f>ROUND(I240*H240,2)</f>
        <v>0</v>
      </c>
      <c r="K240" s="285"/>
      <c r="L240" s="286"/>
      <c r="M240" s="287" t="s">
        <v>1</v>
      </c>
      <c r="N240" s="288" t="s">
        <v>42</v>
      </c>
      <c r="O240" s="92"/>
      <c r="P240" s="230">
        <f>O240*H240</f>
        <v>0</v>
      </c>
      <c r="Q240" s="230">
        <v>0.0021</v>
      </c>
      <c r="R240" s="230">
        <f>Q240*H240</f>
        <v>0.00336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435</v>
      </c>
      <c r="AT240" s="232" t="s">
        <v>272</v>
      </c>
      <c r="AU240" s="232" t="s">
        <v>85</v>
      </c>
      <c r="AY240" s="18" t="s">
        <v>144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85</v>
      </c>
      <c r="BK240" s="233">
        <f>ROUND(I240*H240,2)</f>
        <v>0</v>
      </c>
      <c r="BL240" s="18" t="s">
        <v>277</v>
      </c>
      <c r="BM240" s="232" t="s">
        <v>1101</v>
      </c>
    </row>
    <row r="241" spans="1:51" s="13" customFormat="1" ht="12">
      <c r="A241" s="13"/>
      <c r="B241" s="234"/>
      <c r="C241" s="235"/>
      <c r="D241" s="236" t="s">
        <v>152</v>
      </c>
      <c r="E241" s="237" t="s">
        <v>1</v>
      </c>
      <c r="F241" s="238" t="s">
        <v>1085</v>
      </c>
      <c r="G241" s="235"/>
      <c r="H241" s="239">
        <v>1.6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152</v>
      </c>
      <c r="AU241" s="245" t="s">
        <v>85</v>
      </c>
      <c r="AV241" s="13" t="s">
        <v>85</v>
      </c>
      <c r="AW241" s="13" t="s">
        <v>32</v>
      </c>
      <c r="AX241" s="13" t="s">
        <v>76</v>
      </c>
      <c r="AY241" s="245" t="s">
        <v>144</v>
      </c>
    </row>
    <row r="242" spans="1:51" s="14" customFormat="1" ht="12">
      <c r="A242" s="14"/>
      <c r="B242" s="246"/>
      <c r="C242" s="247"/>
      <c r="D242" s="236" t="s">
        <v>152</v>
      </c>
      <c r="E242" s="248" t="s">
        <v>1</v>
      </c>
      <c r="F242" s="249" t="s">
        <v>156</v>
      </c>
      <c r="G242" s="247"/>
      <c r="H242" s="250">
        <v>1.6</v>
      </c>
      <c r="I242" s="251"/>
      <c r="J242" s="247"/>
      <c r="K242" s="247"/>
      <c r="L242" s="252"/>
      <c r="M242" s="294"/>
      <c r="N242" s="295"/>
      <c r="O242" s="295"/>
      <c r="P242" s="295"/>
      <c r="Q242" s="295"/>
      <c r="R242" s="295"/>
      <c r="S242" s="295"/>
      <c r="T242" s="2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152</v>
      </c>
      <c r="AU242" s="256" t="s">
        <v>85</v>
      </c>
      <c r="AV242" s="14" t="s">
        <v>150</v>
      </c>
      <c r="AW242" s="14" t="s">
        <v>32</v>
      </c>
      <c r="AX242" s="14" t="s">
        <v>83</v>
      </c>
      <c r="AY242" s="256" t="s">
        <v>144</v>
      </c>
    </row>
    <row r="243" spans="1:31" s="2" customFormat="1" ht="6.95" customHeight="1">
      <c r="A243" s="39"/>
      <c r="B243" s="67"/>
      <c r="C243" s="68"/>
      <c r="D243" s="68"/>
      <c r="E243" s="68"/>
      <c r="F243" s="68"/>
      <c r="G243" s="68"/>
      <c r="H243" s="68"/>
      <c r="I243" s="68"/>
      <c r="J243" s="68"/>
      <c r="K243" s="68"/>
      <c r="L243" s="45"/>
      <c r="M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</sheetData>
  <sheetProtection password="CC35" sheet="1" objects="1" scenarios="1" formatColumns="0" formatRows="0" autoFilter="0"/>
  <autoFilter ref="C122:K24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Stavební úpravy kulturního domu č.p. 106 ve Velké Chyšce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ROUND((SUM(BE125:BE278)),2)</f>
        <v>0</v>
      </c>
      <c r="G33" s="39"/>
      <c r="H33" s="39"/>
      <c r="I33" s="156">
        <v>0.21</v>
      </c>
      <c r="J33" s="155">
        <f>ROUND(((SUM(BE125:BE278))*I33),2)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ROUND((SUM(BF125:BF278)),2)</f>
        <v>0</v>
      </c>
      <c r="G34" s="39"/>
      <c r="H34" s="39"/>
      <c r="I34" s="156">
        <v>0.15</v>
      </c>
      <c r="J34" s="155">
        <f>ROUND(((SUM(BF125:BF278))*I34),2)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ROUND((SUM(BG125:BG278)),2)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ROUND((SUM(BH125:BH278)),2)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ROUND((SUM(BI125:BI278)),2)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Stavební úpravy kulturního domu č.p. 106 ve Velké Chyšce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03 - Střecha kulturního domu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Velká Chyška</v>
      </c>
      <c r="G89" s="41"/>
      <c r="H89" s="41"/>
      <c r="I89" s="33" t="s">
        <v>22</v>
      </c>
      <c r="J89" s="80" t="str">
        <f>IF(J12="","",J12)</f>
        <v>5. 2. 2021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Obec Velká Chyška</v>
      </c>
      <c r="G91" s="41"/>
      <c r="H91" s="41"/>
      <c r="I91" s="33" t="s">
        <v>30</v>
      </c>
      <c r="J91" s="37" t="str">
        <f>E21</f>
        <v>Ing. Šlechta Jan, Bc. Moravec Pavel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 hidden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118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119</v>
      </c>
      <c r="E99" s="189"/>
      <c r="F99" s="189"/>
      <c r="G99" s="189"/>
      <c r="H99" s="189"/>
      <c r="I99" s="189"/>
      <c r="J99" s="190">
        <f>J136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0"/>
      <c r="C100" s="181"/>
      <c r="D100" s="182" t="s">
        <v>121</v>
      </c>
      <c r="E100" s="183"/>
      <c r="F100" s="183"/>
      <c r="G100" s="183"/>
      <c r="H100" s="183"/>
      <c r="I100" s="183"/>
      <c r="J100" s="184">
        <f>J142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6"/>
      <c r="C101" s="187"/>
      <c r="D101" s="188" t="s">
        <v>1103</v>
      </c>
      <c r="E101" s="189"/>
      <c r="F101" s="189"/>
      <c r="G101" s="189"/>
      <c r="H101" s="189"/>
      <c r="I101" s="189"/>
      <c r="J101" s="190">
        <f>J143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1104</v>
      </c>
      <c r="E102" s="189"/>
      <c r="F102" s="189"/>
      <c r="G102" s="189"/>
      <c r="H102" s="189"/>
      <c r="I102" s="189"/>
      <c r="J102" s="190">
        <f>J202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1105</v>
      </c>
      <c r="E103" s="189"/>
      <c r="F103" s="189"/>
      <c r="G103" s="189"/>
      <c r="H103" s="189"/>
      <c r="I103" s="189"/>
      <c r="J103" s="190">
        <f>J233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124</v>
      </c>
      <c r="E104" s="189"/>
      <c r="F104" s="189"/>
      <c r="G104" s="189"/>
      <c r="H104" s="189"/>
      <c r="I104" s="189"/>
      <c r="J104" s="190">
        <f>J255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6"/>
      <c r="C105" s="187"/>
      <c r="D105" s="188" t="s">
        <v>125</v>
      </c>
      <c r="E105" s="189"/>
      <c r="F105" s="189"/>
      <c r="G105" s="189"/>
      <c r="H105" s="189"/>
      <c r="I105" s="189"/>
      <c r="J105" s="190">
        <f>J262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t="12" hidden="1"/>
    <row r="109" ht="12" hidden="1"/>
    <row r="110" ht="12" hidden="1"/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129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Stavební úpravy kulturního domu č.p. 106 ve Velké Chyšce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105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03 - Střecha kulturního domu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Velká Chyška</v>
      </c>
      <c r="G119" s="41"/>
      <c r="H119" s="41"/>
      <c r="I119" s="33" t="s">
        <v>22</v>
      </c>
      <c r="J119" s="80" t="str">
        <f>IF(J12="","",J12)</f>
        <v>5. 2. 2021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E15</f>
        <v>Obec Velká Chyška</v>
      </c>
      <c r="G121" s="41"/>
      <c r="H121" s="41"/>
      <c r="I121" s="33" t="s">
        <v>30</v>
      </c>
      <c r="J121" s="37" t="str">
        <f>E21</f>
        <v>Ing. Šlechta Jan, Bc. Moravec Pavel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130</v>
      </c>
      <c r="D124" s="195" t="s">
        <v>61</v>
      </c>
      <c r="E124" s="195" t="s">
        <v>57</v>
      </c>
      <c r="F124" s="195" t="s">
        <v>58</v>
      </c>
      <c r="G124" s="195" t="s">
        <v>131</v>
      </c>
      <c r="H124" s="195" t="s">
        <v>132</v>
      </c>
      <c r="I124" s="195" t="s">
        <v>133</v>
      </c>
      <c r="J124" s="196" t="s">
        <v>109</v>
      </c>
      <c r="K124" s="197" t="s">
        <v>134</v>
      </c>
      <c r="L124" s="198"/>
      <c r="M124" s="101" t="s">
        <v>1</v>
      </c>
      <c r="N124" s="102" t="s">
        <v>40</v>
      </c>
      <c r="O124" s="102" t="s">
        <v>135</v>
      </c>
      <c r="P124" s="102" t="s">
        <v>136</v>
      </c>
      <c r="Q124" s="102" t="s">
        <v>137</v>
      </c>
      <c r="R124" s="102" t="s">
        <v>138</v>
      </c>
      <c r="S124" s="102" t="s">
        <v>139</v>
      </c>
      <c r="T124" s="103" t="s">
        <v>140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141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P126+P142</f>
        <v>0</v>
      </c>
      <c r="Q125" s="105"/>
      <c r="R125" s="201">
        <f>R126+R142</f>
        <v>10.09096448</v>
      </c>
      <c r="S125" s="105"/>
      <c r="T125" s="202">
        <f>T126+T142</f>
        <v>4.5678227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111</v>
      </c>
      <c r="BK125" s="203">
        <f>BK126+BK142</f>
        <v>0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142</v>
      </c>
      <c r="F126" s="207" t="s">
        <v>143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P127+P136</f>
        <v>0</v>
      </c>
      <c r="Q126" s="212"/>
      <c r="R126" s="213">
        <f>R127+R136</f>
        <v>0</v>
      </c>
      <c r="S126" s="212"/>
      <c r="T126" s="214">
        <f>T127+T136</f>
        <v>3.85314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83</v>
      </c>
      <c r="AT126" s="216" t="s">
        <v>75</v>
      </c>
      <c r="AU126" s="216" t="s">
        <v>76</v>
      </c>
      <c r="AY126" s="215" t="s">
        <v>144</v>
      </c>
      <c r="BK126" s="217">
        <f>BK127+BK136</f>
        <v>0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193</v>
      </c>
      <c r="F127" s="218" t="s">
        <v>545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SUM(P128:P135)</f>
        <v>0</v>
      </c>
      <c r="Q127" s="212"/>
      <c r="R127" s="213">
        <f>SUM(R128:R135)</f>
        <v>0</v>
      </c>
      <c r="S127" s="212"/>
      <c r="T127" s="214">
        <f>SUM(T128:T135)</f>
        <v>3.85314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83</v>
      </c>
      <c r="AT127" s="216" t="s">
        <v>75</v>
      </c>
      <c r="AU127" s="216" t="s">
        <v>83</v>
      </c>
      <c r="AY127" s="215" t="s">
        <v>144</v>
      </c>
      <c r="BK127" s="217">
        <f>SUM(BK128:BK135)</f>
        <v>0</v>
      </c>
    </row>
    <row r="128" spans="1:65" s="2" customFormat="1" ht="33" customHeight="1">
      <c r="A128" s="39"/>
      <c r="B128" s="40"/>
      <c r="C128" s="220" t="s">
        <v>83</v>
      </c>
      <c r="D128" s="220" t="s">
        <v>146</v>
      </c>
      <c r="E128" s="221" t="s">
        <v>554</v>
      </c>
      <c r="F128" s="222" t="s">
        <v>555</v>
      </c>
      <c r="G128" s="223" t="s">
        <v>177</v>
      </c>
      <c r="H128" s="224">
        <v>29463.28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41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150</v>
      </c>
      <c r="AT128" s="232" t="s">
        <v>146</v>
      </c>
      <c r="AU128" s="232" t="s">
        <v>85</v>
      </c>
      <c r="AY128" s="18" t="s">
        <v>144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83</v>
      </c>
      <c r="BK128" s="233">
        <f>ROUND(I128*H128,2)</f>
        <v>0</v>
      </c>
      <c r="BL128" s="18" t="s">
        <v>150</v>
      </c>
      <c r="BM128" s="232" t="s">
        <v>1106</v>
      </c>
    </row>
    <row r="129" spans="1:51" s="13" customFormat="1" ht="12">
      <c r="A129" s="13"/>
      <c r="B129" s="234"/>
      <c r="C129" s="235"/>
      <c r="D129" s="236" t="s">
        <v>152</v>
      </c>
      <c r="E129" s="237" t="s">
        <v>1</v>
      </c>
      <c r="F129" s="238" t="s">
        <v>1107</v>
      </c>
      <c r="G129" s="235"/>
      <c r="H129" s="239">
        <v>29463.28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152</v>
      </c>
      <c r="AU129" s="245" t="s">
        <v>85</v>
      </c>
      <c r="AV129" s="13" t="s">
        <v>85</v>
      </c>
      <c r="AW129" s="13" t="s">
        <v>32</v>
      </c>
      <c r="AX129" s="13" t="s">
        <v>83</v>
      </c>
      <c r="AY129" s="245" t="s">
        <v>144</v>
      </c>
    </row>
    <row r="130" spans="1:65" s="2" customFormat="1" ht="21.75" customHeight="1">
      <c r="A130" s="39"/>
      <c r="B130" s="40"/>
      <c r="C130" s="220" t="s">
        <v>85</v>
      </c>
      <c r="D130" s="220" t="s">
        <v>146</v>
      </c>
      <c r="E130" s="221" t="s">
        <v>569</v>
      </c>
      <c r="F130" s="222" t="s">
        <v>570</v>
      </c>
      <c r="G130" s="223" t="s">
        <v>177</v>
      </c>
      <c r="H130" s="224">
        <v>29463.28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150</v>
      </c>
      <c r="AT130" s="232" t="s">
        <v>146</v>
      </c>
      <c r="AU130" s="232" t="s">
        <v>85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83</v>
      </c>
      <c r="BK130" s="233">
        <f>ROUND(I130*H130,2)</f>
        <v>0</v>
      </c>
      <c r="BL130" s="18" t="s">
        <v>150</v>
      </c>
      <c r="BM130" s="232" t="s">
        <v>1108</v>
      </c>
    </row>
    <row r="131" spans="1:51" s="13" customFormat="1" ht="12">
      <c r="A131" s="13"/>
      <c r="B131" s="234"/>
      <c r="C131" s="235"/>
      <c r="D131" s="236" t="s">
        <v>152</v>
      </c>
      <c r="E131" s="237" t="s">
        <v>1</v>
      </c>
      <c r="F131" s="238" t="s">
        <v>1107</v>
      </c>
      <c r="G131" s="235"/>
      <c r="H131" s="239">
        <v>29463.28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152</v>
      </c>
      <c r="AU131" s="245" t="s">
        <v>85</v>
      </c>
      <c r="AV131" s="13" t="s">
        <v>85</v>
      </c>
      <c r="AW131" s="13" t="s">
        <v>32</v>
      </c>
      <c r="AX131" s="13" t="s">
        <v>83</v>
      </c>
      <c r="AY131" s="245" t="s">
        <v>144</v>
      </c>
    </row>
    <row r="132" spans="1:65" s="2" customFormat="1" ht="21.75" customHeight="1">
      <c r="A132" s="39"/>
      <c r="B132" s="40"/>
      <c r="C132" s="220" t="s">
        <v>162</v>
      </c>
      <c r="D132" s="220" t="s">
        <v>146</v>
      </c>
      <c r="E132" s="221" t="s">
        <v>1109</v>
      </c>
      <c r="F132" s="222" t="s">
        <v>1110</v>
      </c>
      <c r="G132" s="223" t="s">
        <v>149</v>
      </c>
      <c r="H132" s="224">
        <v>0.742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1.95</v>
      </c>
      <c r="T132" s="231">
        <f>S132*H132</f>
        <v>1.4468999999999999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150</v>
      </c>
      <c r="AT132" s="232" t="s">
        <v>146</v>
      </c>
      <c r="AU132" s="232" t="s">
        <v>85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83</v>
      </c>
      <c r="BK132" s="233">
        <f>ROUND(I132*H132,2)</f>
        <v>0</v>
      </c>
      <c r="BL132" s="18" t="s">
        <v>150</v>
      </c>
      <c r="BM132" s="232" t="s">
        <v>1111</v>
      </c>
    </row>
    <row r="133" spans="1:51" s="13" customFormat="1" ht="12">
      <c r="A133" s="13"/>
      <c r="B133" s="234"/>
      <c r="C133" s="235"/>
      <c r="D133" s="236" t="s">
        <v>152</v>
      </c>
      <c r="E133" s="237" t="s">
        <v>1</v>
      </c>
      <c r="F133" s="238" t="s">
        <v>1112</v>
      </c>
      <c r="G133" s="235"/>
      <c r="H133" s="239">
        <v>0.742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152</v>
      </c>
      <c r="AU133" s="245" t="s">
        <v>85</v>
      </c>
      <c r="AV133" s="13" t="s">
        <v>85</v>
      </c>
      <c r="AW133" s="13" t="s">
        <v>32</v>
      </c>
      <c r="AX133" s="13" t="s">
        <v>83</v>
      </c>
      <c r="AY133" s="245" t="s">
        <v>144</v>
      </c>
    </row>
    <row r="134" spans="1:65" s="2" customFormat="1" ht="21.75" customHeight="1">
      <c r="A134" s="39"/>
      <c r="B134" s="40"/>
      <c r="C134" s="220" t="s">
        <v>150</v>
      </c>
      <c r="D134" s="220" t="s">
        <v>146</v>
      </c>
      <c r="E134" s="221" t="s">
        <v>1113</v>
      </c>
      <c r="F134" s="222" t="s">
        <v>1114</v>
      </c>
      <c r="G134" s="223" t="s">
        <v>149</v>
      </c>
      <c r="H134" s="224">
        <v>1.44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41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1.671</v>
      </c>
      <c r="T134" s="231">
        <f>S134*H134</f>
        <v>2.40624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150</v>
      </c>
      <c r="AT134" s="232" t="s">
        <v>146</v>
      </c>
      <c r="AU134" s="232" t="s">
        <v>85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83</v>
      </c>
      <c r="BK134" s="233">
        <f>ROUND(I134*H134,2)</f>
        <v>0</v>
      </c>
      <c r="BL134" s="18" t="s">
        <v>150</v>
      </c>
      <c r="BM134" s="232" t="s">
        <v>1115</v>
      </c>
    </row>
    <row r="135" spans="1:51" s="13" customFormat="1" ht="12">
      <c r="A135" s="13"/>
      <c r="B135" s="234"/>
      <c r="C135" s="235"/>
      <c r="D135" s="236" t="s">
        <v>152</v>
      </c>
      <c r="E135" s="237" t="s">
        <v>1</v>
      </c>
      <c r="F135" s="238" t="s">
        <v>1116</v>
      </c>
      <c r="G135" s="235"/>
      <c r="H135" s="239">
        <v>1.44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152</v>
      </c>
      <c r="AU135" s="245" t="s">
        <v>85</v>
      </c>
      <c r="AV135" s="13" t="s">
        <v>85</v>
      </c>
      <c r="AW135" s="13" t="s">
        <v>32</v>
      </c>
      <c r="AX135" s="13" t="s">
        <v>83</v>
      </c>
      <c r="AY135" s="245" t="s">
        <v>144</v>
      </c>
    </row>
    <row r="136" spans="1:63" s="12" customFormat="1" ht="22.8" customHeight="1">
      <c r="A136" s="12"/>
      <c r="B136" s="204"/>
      <c r="C136" s="205"/>
      <c r="D136" s="206" t="s">
        <v>75</v>
      </c>
      <c r="E136" s="218" t="s">
        <v>682</v>
      </c>
      <c r="F136" s="218" t="s">
        <v>683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SUM(P137:P141)</f>
        <v>0</v>
      </c>
      <c r="Q136" s="212"/>
      <c r="R136" s="213">
        <f>SUM(R137:R141)</f>
        <v>0</v>
      </c>
      <c r="S136" s="212"/>
      <c r="T136" s="214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83</v>
      </c>
      <c r="AT136" s="216" t="s">
        <v>75</v>
      </c>
      <c r="AU136" s="216" t="s">
        <v>83</v>
      </c>
      <c r="AY136" s="215" t="s">
        <v>144</v>
      </c>
      <c r="BK136" s="217">
        <f>SUM(BK137:BK141)</f>
        <v>0</v>
      </c>
    </row>
    <row r="137" spans="1:65" s="2" customFormat="1" ht="33" customHeight="1">
      <c r="A137" s="39"/>
      <c r="B137" s="40"/>
      <c r="C137" s="220" t="s">
        <v>169</v>
      </c>
      <c r="D137" s="220" t="s">
        <v>146</v>
      </c>
      <c r="E137" s="221" t="s">
        <v>685</v>
      </c>
      <c r="F137" s="222" t="s">
        <v>686</v>
      </c>
      <c r="G137" s="223" t="s">
        <v>183</v>
      </c>
      <c r="H137" s="224">
        <v>4.568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150</v>
      </c>
      <c r="AT137" s="232" t="s">
        <v>146</v>
      </c>
      <c r="AU137" s="232" t="s">
        <v>85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83</v>
      </c>
      <c r="BK137" s="233">
        <f>ROUND(I137*H137,2)</f>
        <v>0</v>
      </c>
      <c r="BL137" s="18" t="s">
        <v>150</v>
      </c>
      <c r="BM137" s="232" t="s">
        <v>1117</v>
      </c>
    </row>
    <row r="138" spans="1:65" s="2" customFormat="1" ht="21.75" customHeight="1">
      <c r="A138" s="39"/>
      <c r="B138" s="40"/>
      <c r="C138" s="220" t="s">
        <v>174</v>
      </c>
      <c r="D138" s="220" t="s">
        <v>146</v>
      </c>
      <c r="E138" s="221" t="s">
        <v>689</v>
      </c>
      <c r="F138" s="222" t="s">
        <v>690</v>
      </c>
      <c r="G138" s="223" t="s">
        <v>183</v>
      </c>
      <c r="H138" s="224">
        <v>4.568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150</v>
      </c>
      <c r="AT138" s="232" t="s">
        <v>146</v>
      </c>
      <c r="AU138" s="232" t="s">
        <v>85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83</v>
      </c>
      <c r="BK138" s="233">
        <f>ROUND(I138*H138,2)</f>
        <v>0</v>
      </c>
      <c r="BL138" s="18" t="s">
        <v>150</v>
      </c>
      <c r="BM138" s="232" t="s">
        <v>1118</v>
      </c>
    </row>
    <row r="139" spans="1:65" s="2" customFormat="1" ht="21.75" customHeight="1">
      <c r="A139" s="39"/>
      <c r="B139" s="40"/>
      <c r="C139" s="220" t="s">
        <v>180</v>
      </c>
      <c r="D139" s="220" t="s">
        <v>146</v>
      </c>
      <c r="E139" s="221" t="s">
        <v>693</v>
      </c>
      <c r="F139" s="222" t="s">
        <v>694</v>
      </c>
      <c r="G139" s="223" t="s">
        <v>183</v>
      </c>
      <c r="H139" s="224">
        <v>37.424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150</v>
      </c>
      <c r="AT139" s="232" t="s">
        <v>146</v>
      </c>
      <c r="AU139" s="232" t="s">
        <v>85</v>
      </c>
      <c r="AY139" s="18" t="s">
        <v>144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83</v>
      </c>
      <c r="BK139" s="233">
        <f>ROUND(I139*H139,2)</f>
        <v>0</v>
      </c>
      <c r="BL139" s="18" t="s">
        <v>150</v>
      </c>
      <c r="BM139" s="232" t="s">
        <v>1119</v>
      </c>
    </row>
    <row r="140" spans="1:51" s="13" customFormat="1" ht="12">
      <c r="A140" s="13"/>
      <c r="B140" s="234"/>
      <c r="C140" s="235"/>
      <c r="D140" s="236" t="s">
        <v>152</v>
      </c>
      <c r="E140" s="237" t="s">
        <v>1</v>
      </c>
      <c r="F140" s="238" t="s">
        <v>1120</v>
      </c>
      <c r="G140" s="235"/>
      <c r="H140" s="239">
        <v>37.424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152</v>
      </c>
      <c r="AU140" s="245" t="s">
        <v>85</v>
      </c>
      <c r="AV140" s="13" t="s">
        <v>85</v>
      </c>
      <c r="AW140" s="13" t="s">
        <v>32</v>
      </c>
      <c r="AX140" s="13" t="s">
        <v>83</v>
      </c>
      <c r="AY140" s="245" t="s">
        <v>144</v>
      </c>
    </row>
    <row r="141" spans="1:65" s="2" customFormat="1" ht="33" customHeight="1">
      <c r="A141" s="39"/>
      <c r="B141" s="40"/>
      <c r="C141" s="220" t="s">
        <v>188</v>
      </c>
      <c r="D141" s="220" t="s">
        <v>146</v>
      </c>
      <c r="E141" s="221" t="s">
        <v>1121</v>
      </c>
      <c r="F141" s="222" t="s">
        <v>1122</v>
      </c>
      <c r="G141" s="223" t="s">
        <v>183</v>
      </c>
      <c r="H141" s="224">
        <v>12.006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150</v>
      </c>
      <c r="AT141" s="232" t="s">
        <v>146</v>
      </c>
      <c r="AU141" s="232" t="s">
        <v>85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83</v>
      </c>
      <c r="BK141" s="233">
        <f>ROUND(I141*H141,2)</f>
        <v>0</v>
      </c>
      <c r="BL141" s="18" t="s">
        <v>150</v>
      </c>
      <c r="BM141" s="232" t="s">
        <v>1123</v>
      </c>
    </row>
    <row r="142" spans="1:63" s="12" customFormat="1" ht="25.9" customHeight="1">
      <c r="A142" s="12"/>
      <c r="B142" s="204"/>
      <c r="C142" s="205"/>
      <c r="D142" s="206" t="s">
        <v>75</v>
      </c>
      <c r="E142" s="207" t="s">
        <v>707</v>
      </c>
      <c r="F142" s="207" t="s">
        <v>708</v>
      </c>
      <c r="G142" s="205"/>
      <c r="H142" s="205"/>
      <c r="I142" s="208"/>
      <c r="J142" s="209">
        <f>BK142</f>
        <v>0</v>
      </c>
      <c r="K142" s="205"/>
      <c r="L142" s="210"/>
      <c r="M142" s="211"/>
      <c r="N142" s="212"/>
      <c r="O142" s="212"/>
      <c r="P142" s="213">
        <f>P143+P202+P233+P255+P262</f>
        <v>0</v>
      </c>
      <c r="Q142" s="212"/>
      <c r="R142" s="213">
        <f>R143+R202+R233+R255+R262</f>
        <v>10.09096448</v>
      </c>
      <c r="S142" s="212"/>
      <c r="T142" s="214">
        <f>T143+T202+T233+T255+T262</f>
        <v>0.7146827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85</v>
      </c>
      <c r="AT142" s="216" t="s">
        <v>75</v>
      </c>
      <c r="AU142" s="216" t="s">
        <v>76</v>
      </c>
      <c r="AY142" s="215" t="s">
        <v>144</v>
      </c>
      <c r="BK142" s="217">
        <f>BK143+BK202+BK233+BK255+BK262</f>
        <v>0</v>
      </c>
    </row>
    <row r="143" spans="1:63" s="12" customFormat="1" ht="22.8" customHeight="1">
      <c r="A143" s="12"/>
      <c r="B143" s="204"/>
      <c r="C143" s="205"/>
      <c r="D143" s="206" t="s">
        <v>75</v>
      </c>
      <c r="E143" s="218" t="s">
        <v>1124</v>
      </c>
      <c r="F143" s="218" t="s">
        <v>1125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SUM(P144:P201)</f>
        <v>0</v>
      </c>
      <c r="Q143" s="212"/>
      <c r="R143" s="213">
        <f>SUM(R144:R201)</f>
        <v>2.9980026200000003</v>
      </c>
      <c r="S143" s="212"/>
      <c r="T143" s="214">
        <f>SUM(T144:T201)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85</v>
      </c>
      <c r="AT143" s="216" t="s">
        <v>75</v>
      </c>
      <c r="AU143" s="216" t="s">
        <v>83</v>
      </c>
      <c r="AY143" s="215" t="s">
        <v>144</v>
      </c>
      <c r="BK143" s="217">
        <f>SUM(BK144:BK201)</f>
        <v>0</v>
      </c>
    </row>
    <row r="144" spans="1:65" s="2" customFormat="1" ht="33" customHeight="1">
      <c r="A144" s="39"/>
      <c r="B144" s="40"/>
      <c r="C144" s="220" t="s">
        <v>193</v>
      </c>
      <c r="D144" s="220" t="s">
        <v>146</v>
      </c>
      <c r="E144" s="221" t="s">
        <v>1126</v>
      </c>
      <c r="F144" s="222" t="s">
        <v>1127</v>
      </c>
      <c r="G144" s="223" t="s">
        <v>531</v>
      </c>
      <c r="H144" s="224">
        <v>5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41</v>
      </c>
      <c r="O144" s="92"/>
      <c r="P144" s="230">
        <f>O144*H144</f>
        <v>0</v>
      </c>
      <c r="Q144" s="230">
        <v>0.0075</v>
      </c>
      <c r="R144" s="230">
        <f>Q144*H144</f>
        <v>0.0375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277</v>
      </c>
      <c r="AT144" s="232" t="s">
        <v>146</v>
      </c>
      <c r="AU144" s="232" t="s">
        <v>85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83</v>
      </c>
      <c r="BK144" s="233">
        <f>ROUND(I144*H144,2)</f>
        <v>0</v>
      </c>
      <c r="BL144" s="18" t="s">
        <v>277</v>
      </c>
      <c r="BM144" s="232" t="s">
        <v>1128</v>
      </c>
    </row>
    <row r="145" spans="1:65" s="2" customFormat="1" ht="21.75" customHeight="1">
      <c r="A145" s="39"/>
      <c r="B145" s="40"/>
      <c r="C145" s="278" t="s">
        <v>199</v>
      </c>
      <c r="D145" s="278" t="s">
        <v>272</v>
      </c>
      <c r="E145" s="279" t="s">
        <v>1129</v>
      </c>
      <c r="F145" s="280" t="s">
        <v>1130</v>
      </c>
      <c r="G145" s="281" t="s">
        <v>531</v>
      </c>
      <c r="H145" s="282">
        <v>5</v>
      </c>
      <c r="I145" s="283"/>
      <c r="J145" s="284">
        <f>ROUND(I145*H145,2)</f>
        <v>0</v>
      </c>
      <c r="K145" s="285"/>
      <c r="L145" s="286"/>
      <c r="M145" s="287" t="s">
        <v>1</v>
      </c>
      <c r="N145" s="288" t="s">
        <v>41</v>
      </c>
      <c r="O145" s="92"/>
      <c r="P145" s="230">
        <f>O145*H145</f>
        <v>0</v>
      </c>
      <c r="Q145" s="230">
        <v>0.0003</v>
      </c>
      <c r="R145" s="230">
        <f>Q145*H145</f>
        <v>0.0014999999999999998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435</v>
      </c>
      <c r="AT145" s="232" t="s">
        <v>272</v>
      </c>
      <c r="AU145" s="232" t="s">
        <v>85</v>
      </c>
      <c r="AY145" s="18" t="s">
        <v>144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83</v>
      </c>
      <c r="BK145" s="233">
        <f>ROUND(I145*H145,2)</f>
        <v>0</v>
      </c>
      <c r="BL145" s="18" t="s">
        <v>277</v>
      </c>
      <c r="BM145" s="232" t="s">
        <v>1131</v>
      </c>
    </row>
    <row r="146" spans="1:65" s="2" customFormat="1" ht="33" customHeight="1">
      <c r="A146" s="39"/>
      <c r="B146" s="40"/>
      <c r="C146" s="220" t="s">
        <v>225</v>
      </c>
      <c r="D146" s="220" t="s">
        <v>146</v>
      </c>
      <c r="E146" s="221" t="s">
        <v>1132</v>
      </c>
      <c r="F146" s="222" t="s">
        <v>1133</v>
      </c>
      <c r="G146" s="223" t="s">
        <v>531</v>
      </c>
      <c r="H146" s="224">
        <v>3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0.0225</v>
      </c>
      <c r="R146" s="230">
        <f>Q146*H146</f>
        <v>0.0675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277</v>
      </c>
      <c r="AT146" s="232" t="s">
        <v>146</v>
      </c>
      <c r="AU146" s="232" t="s">
        <v>85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83</v>
      </c>
      <c r="BK146" s="233">
        <f>ROUND(I146*H146,2)</f>
        <v>0</v>
      </c>
      <c r="BL146" s="18" t="s">
        <v>277</v>
      </c>
      <c r="BM146" s="232" t="s">
        <v>1134</v>
      </c>
    </row>
    <row r="147" spans="1:65" s="2" customFormat="1" ht="16.5" customHeight="1">
      <c r="A147" s="39"/>
      <c r="B147" s="40"/>
      <c r="C147" s="220" t="s">
        <v>230</v>
      </c>
      <c r="D147" s="220" t="s">
        <v>146</v>
      </c>
      <c r="E147" s="221" t="s">
        <v>1135</v>
      </c>
      <c r="F147" s="222" t="s">
        <v>1136</v>
      </c>
      <c r="G147" s="223" t="s">
        <v>942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41</v>
      </c>
      <c r="O147" s="92"/>
      <c r="P147" s="230">
        <f>O147*H147</f>
        <v>0</v>
      </c>
      <c r="Q147" s="230">
        <v>0.0075</v>
      </c>
      <c r="R147" s="230">
        <f>Q147*H147</f>
        <v>0.0075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277</v>
      </c>
      <c r="AT147" s="232" t="s">
        <v>146</v>
      </c>
      <c r="AU147" s="232" t="s">
        <v>85</v>
      </c>
      <c r="AY147" s="18" t="s">
        <v>144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83</v>
      </c>
      <c r="BK147" s="233">
        <f>ROUND(I147*H147,2)</f>
        <v>0</v>
      </c>
      <c r="BL147" s="18" t="s">
        <v>277</v>
      </c>
      <c r="BM147" s="232" t="s">
        <v>1137</v>
      </c>
    </row>
    <row r="148" spans="1:65" s="2" customFormat="1" ht="33" customHeight="1">
      <c r="A148" s="39"/>
      <c r="B148" s="40"/>
      <c r="C148" s="220" t="s">
        <v>235</v>
      </c>
      <c r="D148" s="220" t="s">
        <v>146</v>
      </c>
      <c r="E148" s="221" t="s">
        <v>1138</v>
      </c>
      <c r="F148" s="222" t="s">
        <v>1139</v>
      </c>
      <c r="G148" s="223" t="s">
        <v>238</v>
      </c>
      <c r="H148" s="224">
        <v>32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0.0006</v>
      </c>
      <c r="R148" s="230">
        <f>Q148*H148</f>
        <v>0.0192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277</v>
      </c>
      <c r="AT148" s="232" t="s">
        <v>146</v>
      </c>
      <c r="AU148" s="232" t="s">
        <v>85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83</v>
      </c>
      <c r="BK148" s="233">
        <f>ROUND(I148*H148,2)</f>
        <v>0</v>
      </c>
      <c r="BL148" s="18" t="s">
        <v>277</v>
      </c>
      <c r="BM148" s="232" t="s">
        <v>1140</v>
      </c>
    </row>
    <row r="149" spans="1:51" s="13" customFormat="1" ht="12">
      <c r="A149" s="13"/>
      <c r="B149" s="234"/>
      <c r="C149" s="235"/>
      <c r="D149" s="236" t="s">
        <v>152</v>
      </c>
      <c r="E149" s="237" t="s">
        <v>1</v>
      </c>
      <c r="F149" s="238" t="s">
        <v>435</v>
      </c>
      <c r="G149" s="235"/>
      <c r="H149" s="239">
        <v>32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152</v>
      </c>
      <c r="AU149" s="245" t="s">
        <v>85</v>
      </c>
      <c r="AV149" s="13" t="s">
        <v>85</v>
      </c>
      <c r="AW149" s="13" t="s">
        <v>32</v>
      </c>
      <c r="AX149" s="13" t="s">
        <v>83</v>
      </c>
      <c r="AY149" s="245" t="s">
        <v>144</v>
      </c>
    </row>
    <row r="150" spans="1:65" s="2" customFormat="1" ht="33" customHeight="1">
      <c r="A150" s="39"/>
      <c r="B150" s="40"/>
      <c r="C150" s="220" t="s">
        <v>260</v>
      </c>
      <c r="D150" s="220" t="s">
        <v>146</v>
      </c>
      <c r="E150" s="221" t="s">
        <v>1141</v>
      </c>
      <c r="F150" s="222" t="s">
        <v>1142</v>
      </c>
      <c r="G150" s="223" t="s">
        <v>238</v>
      </c>
      <c r="H150" s="224">
        <v>32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0.0006</v>
      </c>
      <c r="R150" s="230">
        <f>Q150*H150</f>
        <v>0.0192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277</v>
      </c>
      <c r="AT150" s="232" t="s">
        <v>146</v>
      </c>
      <c r="AU150" s="232" t="s">
        <v>85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83</v>
      </c>
      <c r="BK150" s="233">
        <f>ROUND(I150*H150,2)</f>
        <v>0</v>
      </c>
      <c r="BL150" s="18" t="s">
        <v>277</v>
      </c>
      <c r="BM150" s="232" t="s">
        <v>1143</v>
      </c>
    </row>
    <row r="151" spans="1:51" s="13" customFormat="1" ht="12">
      <c r="A151" s="13"/>
      <c r="B151" s="234"/>
      <c r="C151" s="235"/>
      <c r="D151" s="236" t="s">
        <v>152</v>
      </c>
      <c r="E151" s="237" t="s">
        <v>1</v>
      </c>
      <c r="F151" s="238" t="s">
        <v>435</v>
      </c>
      <c r="G151" s="235"/>
      <c r="H151" s="239">
        <v>32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152</v>
      </c>
      <c r="AU151" s="245" t="s">
        <v>85</v>
      </c>
      <c r="AV151" s="13" t="s">
        <v>85</v>
      </c>
      <c r="AW151" s="13" t="s">
        <v>32</v>
      </c>
      <c r="AX151" s="13" t="s">
        <v>83</v>
      </c>
      <c r="AY151" s="245" t="s">
        <v>144</v>
      </c>
    </row>
    <row r="152" spans="1:65" s="2" customFormat="1" ht="33" customHeight="1">
      <c r="A152" s="39"/>
      <c r="B152" s="40"/>
      <c r="C152" s="220" t="s">
        <v>8</v>
      </c>
      <c r="D152" s="220" t="s">
        <v>146</v>
      </c>
      <c r="E152" s="221" t="s">
        <v>1144</v>
      </c>
      <c r="F152" s="222" t="s">
        <v>1145</v>
      </c>
      <c r="G152" s="223" t="s">
        <v>238</v>
      </c>
      <c r="H152" s="224">
        <v>93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0.0015</v>
      </c>
      <c r="R152" s="230">
        <f>Q152*H152</f>
        <v>0.1395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277</v>
      </c>
      <c r="AT152" s="232" t="s">
        <v>146</v>
      </c>
      <c r="AU152" s="232" t="s">
        <v>85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83</v>
      </c>
      <c r="BK152" s="233">
        <f>ROUND(I152*H152,2)</f>
        <v>0</v>
      </c>
      <c r="BL152" s="18" t="s">
        <v>277</v>
      </c>
      <c r="BM152" s="232" t="s">
        <v>1146</v>
      </c>
    </row>
    <row r="153" spans="1:51" s="13" customFormat="1" ht="12">
      <c r="A153" s="13"/>
      <c r="B153" s="234"/>
      <c r="C153" s="235"/>
      <c r="D153" s="236" t="s">
        <v>152</v>
      </c>
      <c r="E153" s="237" t="s">
        <v>1</v>
      </c>
      <c r="F153" s="238" t="s">
        <v>816</v>
      </c>
      <c r="G153" s="235"/>
      <c r="H153" s="239">
        <v>93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152</v>
      </c>
      <c r="AU153" s="245" t="s">
        <v>85</v>
      </c>
      <c r="AV153" s="13" t="s">
        <v>85</v>
      </c>
      <c r="AW153" s="13" t="s">
        <v>32</v>
      </c>
      <c r="AX153" s="13" t="s">
        <v>83</v>
      </c>
      <c r="AY153" s="245" t="s">
        <v>144</v>
      </c>
    </row>
    <row r="154" spans="1:65" s="2" customFormat="1" ht="33" customHeight="1">
      <c r="A154" s="39"/>
      <c r="B154" s="40"/>
      <c r="C154" s="220" t="s">
        <v>277</v>
      </c>
      <c r="D154" s="220" t="s">
        <v>146</v>
      </c>
      <c r="E154" s="221" t="s">
        <v>1147</v>
      </c>
      <c r="F154" s="222" t="s">
        <v>1148</v>
      </c>
      <c r="G154" s="223" t="s">
        <v>238</v>
      </c>
      <c r="H154" s="224">
        <v>37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41</v>
      </c>
      <c r="O154" s="92"/>
      <c r="P154" s="230">
        <f>O154*H154</f>
        <v>0</v>
      </c>
      <c r="Q154" s="230">
        <v>0.00162</v>
      </c>
      <c r="R154" s="230">
        <f>Q154*H154</f>
        <v>0.05993999999999999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277</v>
      </c>
      <c r="AT154" s="232" t="s">
        <v>146</v>
      </c>
      <c r="AU154" s="232" t="s">
        <v>85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83</v>
      </c>
      <c r="BK154" s="233">
        <f>ROUND(I154*H154,2)</f>
        <v>0</v>
      </c>
      <c r="BL154" s="18" t="s">
        <v>277</v>
      </c>
      <c r="BM154" s="232" t="s">
        <v>1149</v>
      </c>
    </row>
    <row r="155" spans="1:51" s="13" customFormat="1" ht="12">
      <c r="A155" s="13"/>
      <c r="B155" s="234"/>
      <c r="C155" s="235"/>
      <c r="D155" s="236" t="s">
        <v>152</v>
      </c>
      <c r="E155" s="237" t="s">
        <v>1</v>
      </c>
      <c r="F155" s="238" t="s">
        <v>470</v>
      </c>
      <c r="G155" s="235"/>
      <c r="H155" s="239">
        <v>37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152</v>
      </c>
      <c r="AU155" s="245" t="s">
        <v>85</v>
      </c>
      <c r="AV155" s="13" t="s">
        <v>85</v>
      </c>
      <c r="AW155" s="13" t="s">
        <v>32</v>
      </c>
      <c r="AX155" s="13" t="s">
        <v>83</v>
      </c>
      <c r="AY155" s="245" t="s">
        <v>144</v>
      </c>
    </row>
    <row r="156" spans="1:65" s="2" customFormat="1" ht="33" customHeight="1">
      <c r="A156" s="39"/>
      <c r="B156" s="40"/>
      <c r="C156" s="220" t="s">
        <v>281</v>
      </c>
      <c r="D156" s="220" t="s">
        <v>146</v>
      </c>
      <c r="E156" s="221" t="s">
        <v>1150</v>
      </c>
      <c r="F156" s="222" t="s">
        <v>1151</v>
      </c>
      <c r="G156" s="223" t="s">
        <v>238</v>
      </c>
      <c r="H156" s="224">
        <v>32.97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0.00054</v>
      </c>
      <c r="R156" s="230">
        <f>Q156*H156</f>
        <v>0.017803799999999998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277</v>
      </c>
      <c r="AT156" s="232" t="s">
        <v>146</v>
      </c>
      <c r="AU156" s="232" t="s">
        <v>85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83</v>
      </c>
      <c r="BK156" s="233">
        <f>ROUND(I156*H156,2)</f>
        <v>0</v>
      </c>
      <c r="BL156" s="18" t="s">
        <v>277</v>
      </c>
      <c r="BM156" s="232" t="s">
        <v>1152</v>
      </c>
    </row>
    <row r="157" spans="1:51" s="13" customFormat="1" ht="12">
      <c r="A157" s="13"/>
      <c r="B157" s="234"/>
      <c r="C157" s="235"/>
      <c r="D157" s="236" t="s">
        <v>152</v>
      </c>
      <c r="E157" s="237" t="s">
        <v>1</v>
      </c>
      <c r="F157" s="238" t="s">
        <v>1153</v>
      </c>
      <c r="G157" s="235"/>
      <c r="H157" s="239">
        <v>32.97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152</v>
      </c>
      <c r="AU157" s="245" t="s">
        <v>85</v>
      </c>
      <c r="AV157" s="13" t="s">
        <v>85</v>
      </c>
      <c r="AW157" s="13" t="s">
        <v>32</v>
      </c>
      <c r="AX157" s="13" t="s">
        <v>83</v>
      </c>
      <c r="AY157" s="245" t="s">
        <v>144</v>
      </c>
    </row>
    <row r="158" spans="1:65" s="2" customFormat="1" ht="33" customHeight="1">
      <c r="A158" s="39"/>
      <c r="B158" s="40"/>
      <c r="C158" s="220" t="s">
        <v>286</v>
      </c>
      <c r="D158" s="220" t="s">
        <v>146</v>
      </c>
      <c r="E158" s="221" t="s">
        <v>1154</v>
      </c>
      <c r="F158" s="222" t="s">
        <v>1155</v>
      </c>
      <c r="G158" s="223" t="s">
        <v>238</v>
      </c>
      <c r="H158" s="224">
        <v>93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0.00054</v>
      </c>
      <c r="R158" s="230">
        <f>Q158*H158</f>
        <v>0.05022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277</v>
      </c>
      <c r="AT158" s="232" t="s">
        <v>146</v>
      </c>
      <c r="AU158" s="232" t="s">
        <v>85</v>
      </c>
      <c r="AY158" s="18" t="s">
        <v>144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83</v>
      </c>
      <c r="BK158" s="233">
        <f>ROUND(I158*H158,2)</f>
        <v>0</v>
      </c>
      <c r="BL158" s="18" t="s">
        <v>277</v>
      </c>
      <c r="BM158" s="232" t="s">
        <v>1156</v>
      </c>
    </row>
    <row r="159" spans="1:51" s="13" customFormat="1" ht="12">
      <c r="A159" s="13"/>
      <c r="B159" s="234"/>
      <c r="C159" s="235"/>
      <c r="D159" s="236" t="s">
        <v>152</v>
      </c>
      <c r="E159" s="237" t="s">
        <v>1</v>
      </c>
      <c r="F159" s="238" t="s">
        <v>816</v>
      </c>
      <c r="G159" s="235"/>
      <c r="H159" s="239">
        <v>93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152</v>
      </c>
      <c r="AU159" s="245" t="s">
        <v>85</v>
      </c>
      <c r="AV159" s="13" t="s">
        <v>85</v>
      </c>
      <c r="AW159" s="13" t="s">
        <v>32</v>
      </c>
      <c r="AX159" s="13" t="s">
        <v>83</v>
      </c>
      <c r="AY159" s="245" t="s">
        <v>144</v>
      </c>
    </row>
    <row r="160" spans="1:65" s="2" customFormat="1" ht="33" customHeight="1">
      <c r="A160" s="39"/>
      <c r="B160" s="40"/>
      <c r="C160" s="220" t="s">
        <v>291</v>
      </c>
      <c r="D160" s="220" t="s">
        <v>146</v>
      </c>
      <c r="E160" s="221" t="s">
        <v>1157</v>
      </c>
      <c r="F160" s="222" t="s">
        <v>1158</v>
      </c>
      <c r="G160" s="223" t="s">
        <v>177</v>
      </c>
      <c r="H160" s="224">
        <v>501.813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0.00014</v>
      </c>
      <c r="R160" s="230">
        <f>Q160*H160</f>
        <v>0.07025382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277</v>
      </c>
      <c r="AT160" s="232" t="s">
        <v>146</v>
      </c>
      <c r="AU160" s="232" t="s">
        <v>85</v>
      </c>
      <c r="AY160" s="18" t="s">
        <v>144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83</v>
      </c>
      <c r="BK160" s="233">
        <f>ROUND(I160*H160,2)</f>
        <v>0</v>
      </c>
      <c r="BL160" s="18" t="s">
        <v>277</v>
      </c>
      <c r="BM160" s="232" t="s">
        <v>1159</v>
      </c>
    </row>
    <row r="161" spans="1:51" s="15" customFormat="1" ht="12">
      <c r="A161" s="15"/>
      <c r="B161" s="257"/>
      <c r="C161" s="258"/>
      <c r="D161" s="236" t="s">
        <v>152</v>
      </c>
      <c r="E161" s="259" t="s">
        <v>1</v>
      </c>
      <c r="F161" s="260" t="s">
        <v>1160</v>
      </c>
      <c r="G161" s="258"/>
      <c r="H161" s="259" t="s">
        <v>1</v>
      </c>
      <c r="I161" s="261"/>
      <c r="J161" s="258"/>
      <c r="K161" s="258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152</v>
      </c>
      <c r="AU161" s="266" t="s">
        <v>85</v>
      </c>
      <c r="AV161" s="15" t="s">
        <v>83</v>
      </c>
      <c r="AW161" s="15" t="s">
        <v>32</v>
      </c>
      <c r="AX161" s="15" t="s">
        <v>76</v>
      </c>
      <c r="AY161" s="266" t="s">
        <v>144</v>
      </c>
    </row>
    <row r="162" spans="1:51" s="13" customFormat="1" ht="12">
      <c r="A162" s="13"/>
      <c r="B162" s="234"/>
      <c r="C162" s="235"/>
      <c r="D162" s="236" t="s">
        <v>152</v>
      </c>
      <c r="E162" s="237" t="s">
        <v>1</v>
      </c>
      <c r="F162" s="238" t="s">
        <v>1161</v>
      </c>
      <c r="G162" s="235"/>
      <c r="H162" s="239">
        <v>312.424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152</v>
      </c>
      <c r="AU162" s="245" t="s">
        <v>85</v>
      </c>
      <c r="AV162" s="13" t="s">
        <v>85</v>
      </c>
      <c r="AW162" s="13" t="s">
        <v>32</v>
      </c>
      <c r="AX162" s="13" t="s">
        <v>76</v>
      </c>
      <c r="AY162" s="245" t="s">
        <v>144</v>
      </c>
    </row>
    <row r="163" spans="1:51" s="15" customFormat="1" ht="12">
      <c r="A163" s="15"/>
      <c r="B163" s="257"/>
      <c r="C163" s="258"/>
      <c r="D163" s="236" t="s">
        <v>152</v>
      </c>
      <c r="E163" s="259" t="s">
        <v>1</v>
      </c>
      <c r="F163" s="260" t="s">
        <v>1162</v>
      </c>
      <c r="G163" s="258"/>
      <c r="H163" s="259" t="s">
        <v>1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152</v>
      </c>
      <c r="AU163" s="266" t="s">
        <v>85</v>
      </c>
      <c r="AV163" s="15" t="s">
        <v>83</v>
      </c>
      <c r="AW163" s="15" t="s">
        <v>32</v>
      </c>
      <c r="AX163" s="15" t="s">
        <v>76</v>
      </c>
      <c r="AY163" s="266" t="s">
        <v>144</v>
      </c>
    </row>
    <row r="164" spans="1:51" s="13" customFormat="1" ht="12">
      <c r="A164" s="13"/>
      <c r="B164" s="234"/>
      <c r="C164" s="235"/>
      <c r="D164" s="236" t="s">
        <v>152</v>
      </c>
      <c r="E164" s="237" t="s">
        <v>1</v>
      </c>
      <c r="F164" s="238" t="s">
        <v>1163</v>
      </c>
      <c r="G164" s="235"/>
      <c r="H164" s="239">
        <v>189.389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152</v>
      </c>
      <c r="AU164" s="245" t="s">
        <v>85</v>
      </c>
      <c r="AV164" s="13" t="s">
        <v>85</v>
      </c>
      <c r="AW164" s="13" t="s">
        <v>32</v>
      </c>
      <c r="AX164" s="13" t="s">
        <v>76</v>
      </c>
      <c r="AY164" s="245" t="s">
        <v>144</v>
      </c>
    </row>
    <row r="165" spans="1:51" s="14" customFormat="1" ht="12">
      <c r="A165" s="14"/>
      <c r="B165" s="246"/>
      <c r="C165" s="247"/>
      <c r="D165" s="236" t="s">
        <v>152</v>
      </c>
      <c r="E165" s="248" t="s">
        <v>1</v>
      </c>
      <c r="F165" s="249" t="s">
        <v>156</v>
      </c>
      <c r="G165" s="247"/>
      <c r="H165" s="250">
        <v>501.813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152</v>
      </c>
      <c r="AU165" s="256" t="s">
        <v>85</v>
      </c>
      <c r="AV165" s="14" t="s">
        <v>150</v>
      </c>
      <c r="AW165" s="14" t="s">
        <v>32</v>
      </c>
      <c r="AX165" s="14" t="s">
        <v>83</v>
      </c>
      <c r="AY165" s="256" t="s">
        <v>144</v>
      </c>
    </row>
    <row r="166" spans="1:65" s="2" customFormat="1" ht="21.75" customHeight="1">
      <c r="A166" s="39"/>
      <c r="B166" s="40"/>
      <c r="C166" s="278" t="s">
        <v>296</v>
      </c>
      <c r="D166" s="278" t="s">
        <v>272</v>
      </c>
      <c r="E166" s="279" t="s">
        <v>1164</v>
      </c>
      <c r="F166" s="280" t="s">
        <v>1165</v>
      </c>
      <c r="G166" s="281" t="s">
        <v>177</v>
      </c>
      <c r="H166" s="282">
        <v>577.085</v>
      </c>
      <c r="I166" s="283"/>
      <c r="J166" s="284">
        <f>ROUND(I166*H166,2)</f>
        <v>0</v>
      </c>
      <c r="K166" s="285"/>
      <c r="L166" s="286"/>
      <c r="M166" s="287" t="s">
        <v>1</v>
      </c>
      <c r="N166" s="288" t="s">
        <v>41</v>
      </c>
      <c r="O166" s="92"/>
      <c r="P166" s="230">
        <f>O166*H166</f>
        <v>0</v>
      </c>
      <c r="Q166" s="230">
        <v>0.00254</v>
      </c>
      <c r="R166" s="230">
        <f>Q166*H166</f>
        <v>1.4657959000000003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435</v>
      </c>
      <c r="AT166" s="232" t="s">
        <v>272</v>
      </c>
      <c r="AU166" s="232" t="s">
        <v>85</v>
      </c>
      <c r="AY166" s="18" t="s">
        <v>144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83</v>
      </c>
      <c r="BK166" s="233">
        <f>ROUND(I166*H166,2)</f>
        <v>0</v>
      </c>
      <c r="BL166" s="18" t="s">
        <v>277</v>
      </c>
      <c r="BM166" s="232" t="s">
        <v>1166</v>
      </c>
    </row>
    <row r="167" spans="1:51" s="13" customFormat="1" ht="12">
      <c r="A167" s="13"/>
      <c r="B167" s="234"/>
      <c r="C167" s="235"/>
      <c r="D167" s="236" t="s">
        <v>152</v>
      </c>
      <c r="E167" s="235"/>
      <c r="F167" s="238" t="s">
        <v>1167</v>
      </c>
      <c r="G167" s="235"/>
      <c r="H167" s="239">
        <v>577.085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152</v>
      </c>
      <c r="AU167" s="245" t="s">
        <v>85</v>
      </c>
      <c r="AV167" s="13" t="s">
        <v>85</v>
      </c>
      <c r="AW167" s="13" t="s">
        <v>4</v>
      </c>
      <c r="AX167" s="13" t="s">
        <v>83</v>
      </c>
      <c r="AY167" s="245" t="s">
        <v>144</v>
      </c>
    </row>
    <row r="168" spans="1:65" s="2" customFormat="1" ht="33" customHeight="1">
      <c r="A168" s="39"/>
      <c r="B168" s="40"/>
      <c r="C168" s="220" t="s">
        <v>7</v>
      </c>
      <c r="D168" s="220" t="s">
        <v>146</v>
      </c>
      <c r="E168" s="221" t="s">
        <v>1168</v>
      </c>
      <c r="F168" s="222" t="s">
        <v>1169</v>
      </c>
      <c r="G168" s="223" t="s">
        <v>177</v>
      </c>
      <c r="H168" s="224">
        <v>55.757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41</v>
      </c>
      <c r="O168" s="92"/>
      <c r="P168" s="230">
        <f>O168*H168</f>
        <v>0</v>
      </c>
      <c r="Q168" s="230">
        <v>0.00028</v>
      </c>
      <c r="R168" s="230">
        <f>Q168*H168</f>
        <v>0.015611959999999998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277</v>
      </c>
      <c r="AT168" s="232" t="s">
        <v>146</v>
      </c>
      <c r="AU168" s="232" t="s">
        <v>85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83</v>
      </c>
      <c r="BK168" s="233">
        <f>ROUND(I168*H168,2)</f>
        <v>0</v>
      </c>
      <c r="BL168" s="18" t="s">
        <v>277</v>
      </c>
      <c r="BM168" s="232" t="s">
        <v>1170</v>
      </c>
    </row>
    <row r="169" spans="1:51" s="15" customFormat="1" ht="12">
      <c r="A169" s="15"/>
      <c r="B169" s="257"/>
      <c r="C169" s="258"/>
      <c r="D169" s="236" t="s">
        <v>152</v>
      </c>
      <c r="E169" s="259" t="s">
        <v>1</v>
      </c>
      <c r="F169" s="260" t="s">
        <v>1160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152</v>
      </c>
      <c r="AU169" s="266" t="s">
        <v>85</v>
      </c>
      <c r="AV169" s="15" t="s">
        <v>83</v>
      </c>
      <c r="AW169" s="15" t="s">
        <v>32</v>
      </c>
      <c r="AX169" s="15" t="s">
        <v>76</v>
      </c>
      <c r="AY169" s="266" t="s">
        <v>144</v>
      </c>
    </row>
    <row r="170" spans="1:51" s="13" customFormat="1" ht="12">
      <c r="A170" s="13"/>
      <c r="B170" s="234"/>
      <c r="C170" s="235"/>
      <c r="D170" s="236" t="s">
        <v>152</v>
      </c>
      <c r="E170" s="237" t="s">
        <v>1</v>
      </c>
      <c r="F170" s="238" t="s">
        <v>1171</v>
      </c>
      <c r="G170" s="235"/>
      <c r="H170" s="239">
        <v>34.714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152</v>
      </c>
      <c r="AU170" s="245" t="s">
        <v>85</v>
      </c>
      <c r="AV170" s="13" t="s">
        <v>85</v>
      </c>
      <c r="AW170" s="13" t="s">
        <v>32</v>
      </c>
      <c r="AX170" s="13" t="s">
        <v>76</v>
      </c>
      <c r="AY170" s="245" t="s">
        <v>144</v>
      </c>
    </row>
    <row r="171" spans="1:51" s="15" customFormat="1" ht="12">
      <c r="A171" s="15"/>
      <c r="B171" s="257"/>
      <c r="C171" s="258"/>
      <c r="D171" s="236" t="s">
        <v>152</v>
      </c>
      <c r="E171" s="259" t="s">
        <v>1</v>
      </c>
      <c r="F171" s="260" t="s">
        <v>1162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6" t="s">
        <v>152</v>
      </c>
      <c r="AU171" s="266" t="s">
        <v>85</v>
      </c>
      <c r="AV171" s="15" t="s">
        <v>83</v>
      </c>
      <c r="AW171" s="15" t="s">
        <v>32</v>
      </c>
      <c r="AX171" s="15" t="s">
        <v>76</v>
      </c>
      <c r="AY171" s="266" t="s">
        <v>144</v>
      </c>
    </row>
    <row r="172" spans="1:51" s="13" customFormat="1" ht="12">
      <c r="A172" s="13"/>
      <c r="B172" s="234"/>
      <c r="C172" s="235"/>
      <c r="D172" s="236" t="s">
        <v>152</v>
      </c>
      <c r="E172" s="237" t="s">
        <v>1</v>
      </c>
      <c r="F172" s="238" t="s">
        <v>1172</v>
      </c>
      <c r="G172" s="235"/>
      <c r="H172" s="239">
        <v>21.043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152</v>
      </c>
      <c r="AU172" s="245" t="s">
        <v>85</v>
      </c>
      <c r="AV172" s="13" t="s">
        <v>85</v>
      </c>
      <c r="AW172" s="13" t="s">
        <v>32</v>
      </c>
      <c r="AX172" s="13" t="s">
        <v>76</v>
      </c>
      <c r="AY172" s="245" t="s">
        <v>144</v>
      </c>
    </row>
    <row r="173" spans="1:51" s="14" customFormat="1" ht="12">
      <c r="A173" s="14"/>
      <c r="B173" s="246"/>
      <c r="C173" s="247"/>
      <c r="D173" s="236" t="s">
        <v>152</v>
      </c>
      <c r="E173" s="248" t="s">
        <v>1</v>
      </c>
      <c r="F173" s="249" t="s">
        <v>156</v>
      </c>
      <c r="G173" s="247"/>
      <c r="H173" s="250">
        <v>55.757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152</v>
      </c>
      <c r="AU173" s="256" t="s">
        <v>85</v>
      </c>
      <c r="AV173" s="14" t="s">
        <v>150</v>
      </c>
      <c r="AW173" s="14" t="s">
        <v>32</v>
      </c>
      <c r="AX173" s="14" t="s">
        <v>83</v>
      </c>
      <c r="AY173" s="256" t="s">
        <v>144</v>
      </c>
    </row>
    <row r="174" spans="1:65" s="2" customFormat="1" ht="21.75" customHeight="1">
      <c r="A174" s="39"/>
      <c r="B174" s="40"/>
      <c r="C174" s="278" t="s">
        <v>346</v>
      </c>
      <c r="D174" s="278" t="s">
        <v>272</v>
      </c>
      <c r="E174" s="279" t="s">
        <v>1164</v>
      </c>
      <c r="F174" s="280" t="s">
        <v>1165</v>
      </c>
      <c r="G174" s="281" t="s">
        <v>177</v>
      </c>
      <c r="H174" s="282">
        <v>64.121</v>
      </c>
      <c r="I174" s="283"/>
      <c r="J174" s="284">
        <f>ROUND(I174*H174,2)</f>
        <v>0</v>
      </c>
      <c r="K174" s="285"/>
      <c r="L174" s="286"/>
      <c r="M174" s="287" t="s">
        <v>1</v>
      </c>
      <c r="N174" s="288" t="s">
        <v>41</v>
      </c>
      <c r="O174" s="92"/>
      <c r="P174" s="230">
        <f>O174*H174</f>
        <v>0</v>
      </c>
      <c r="Q174" s="230">
        <v>0.00254</v>
      </c>
      <c r="R174" s="230">
        <f>Q174*H174</f>
        <v>0.16286734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435</v>
      </c>
      <c r="AT174" s="232" t="s">
        <v>272</v>
      </c>
      <c r="AU174" s="232" t="s">
        <v>85</v>
      </c>
      <c r="AY174" s="18" t="s">
        <v>144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83</v>
      </c>
      <c r="BK174" s="233">
        <f>ROUND(I174*H174,2)</f>
        <v>0</v>
      </c>
      <c r="BL174" s="18" t="s">
        <v>277</v>
      </c>
      <c r="BM174" s="232" t="s">
        <v>1173</v>
      </c>
    </row>
    <row r="175" spans="1:51" s="13" customFormat="1" ht="12">
      <c r="A175" s="13"/>
      <c r="B175" s="234"/>
      <c r="C175" s="235"/>
      <c r="D175" s="236" t="s">
        <v>152</v>
      </c>
      <c r="E175" s="235"/>
      <c r="F175" s="238" t="s">
        <v>1174</v>
      </c>
      <c r="G175" s="235"/>
      <c r="H175" s="239">
        <v>64.121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152</v>
      </c>
      <c r="AU175" s="245" t="s">
        <v>85</v>
      </c>
      <c r="AV175" s="13" t="s">
        <v>85</v>
      </c>
      <c r="AW175" s="13" t="s">
        <v>4</v>
      </c>
      <c r="AX175" s="13" t="s">
        <v>83</v>
      </c>
      <c r="AY175" s="245" t="s">
        <v>144</v>
      </c>
    </row>
    <row r="176" spans="1:65" s="2" customFormat="1" ht="21.75" customHeight="1">
      <c r="A176" s="39"/>
      <c r="B176" s="40"/>
      <c r="C176" s="220" t="s">
        <v>349</v>
      </c>
      <c r="D176" s="220" t="s">
        <v>146</v>
      </c>
      <c r="E176" s="221" t="s">
        <v>1175</v>
      </c>
      <c r="F176" s="222" t="s">
        <v>1176</v>
      </c>
      <c r="G176" s="223" t="s">
        <v>177</v>
      </c>
      <c r="H176" s="224">
        <v>557.57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41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277</v>
      </c>
      <c r="AT176" s="232" t="s">
        <v>146</v>
      </c>
      <c r="AU176" s="232" t="s">
        <v>85</v>
      </c>
      <c r="AY176" s="18" t="s">
        <v>144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83</v>
      </c>
      <c r="BK176" s="233">
        <f>ROUND(I176*H176,2)</f>
        <v>0</v>
      </c>
      <c r="BL176" s="18" t="s">
        <v>277</v>
      </c>
      <c r="BM176" s="232" t="s">
        <v>1177</v>
      </c>
    </row>
    <row r="177" spans="1:51" s="15" customFormat="1" ht="12">
      <c r="A177" s="15"/>
      <c r="B177" s="257"/>
      <c r="C177" s="258"/>
      <c r="D177" s="236" t="s">
        <v>152</v>
      </c>
      <c r="E177" s="259" t="s">
        <v>1</v>
      </c>
      <c r="F177" s="260" t="s">
        <v>1160</v>
      </c>
      <c r="G177" s="258"/>
      <c r="H177" s="259" t="s">
        <v>1</v>
      </c>
      <c r="I177" s="261"/>
      <c r="J177" s="258"/>
      <c r="K177" s="258"/>
      <c r="L177" s="262"/>
      <c r="M177" s="263"/>
      <c r="N177" s="264"/>
      <c r="O177" s="264"/>
      <c r="P177" s="264"/>
      <c r="Q177" s="264"/>
      <c r="R177" s="264"/>
      <c r="S177" s="264"/>
      <c r="T177" s="26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6" t="s">
        <v>152</v>
      </c>
      <c r="AU177" s="266" t="s">
        <v>85</v>
      </c>
      <c r="AV177" s="15" t="s">
        <v>83</v>
      </c>
      <c r="AW177" s="15" t="s">
        <v>32</v>
      </c>
      <c r="AX177" s="15" t="s">
        <v>76</v>
      </c>
      <c r="AY177" s="266" t="s">
        <v>144</v>
      </c>
    </row>
    <row r="178" spans="1:51" s="13" customFormat="1" ht="12">
      <c r="A178" s="13"/>
      <c r="B178" s="234"/>
      <c r="C178" s="235"/>
      <c r="D178" s="236" t="s">
        <v>152</v>
      </c>
      <c r="E178" s="237" t="s">
        <v>1</v>
      </c>
      <c r="F178" s="238" t="s">
        <v>1161</v>
      </c>
      <c r="G178" s="235"/>
      <c r="H178" s="239">
        <v>312.424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152</v>
      </c>
      <c r="AU178" s="245" t="s">
        <v>85</v>
      </c>
      <c r="AV178" s="13" t="s">
        <v>85</v>
      </c>
      <c r="AW178" s="13" t="s">
        <v>32</v>
      </c>
      <c r="AX178" s="13" t="s">
        <v>76</v>
      </c>
      <c r="AY178" s="245" t="s">
        <v>144</v>
      </c>
    </row>
    <row r="179" spans="1:51" s="15" customFormat="1" ht="12">
      <c r="A179" s="15"/>
      <c r="B179" s="257"/>
      <c r="C179" s="258"/>
      <c r="D179" s="236" t="s">
        <v>152</v>
      </c>
      <c r="E179" s="259" t="s">
        <v>1</v>
      </c>
      <c r="F179" s="260" t="s">
        <v>1162</v>
      </c>
      <c r="G179" s="258"/>
      <c r="H179" s="259" t="s">
        <v>1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152</v>
      </c>
      <c r="AU179" s="266" t="s">
        <v>85</v>
      </c>
      <c r="AV179" s="15" t="s">
        <v>83</v>
      </c>
      <c r="AW179" s="15" t="s">
        <v>32</v>
      </c>
      <c r="AX179" s="15" t="s">
        <v>76</v>
      </c>
      <c r="AY179" s="266" t="s">
        <v>144</v>
      </c>
    </row>
    <row r="180" spans="1:51" s="13" customFormat="1" ht="12">
      <c r="A180" s="13"/>
      <c r="B180" s="234"/>
      <c r="C180" s="235"/>
      <c r="D180" s="236" t="s">
        <v>152</v>
      </c>
      <c r="E180" s="237" t="s">
        <v>1</v>
      </c>
      <c r="F180" s="238" t="s">
        <v>1163</v>
      </c>
      <c r="G180" s="235"/>
      <c r="H180" s="239">
        <v>189.389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152</v>
      </c>
      <c r="AU180" s="245" t="s">
        <v>85</v>
      </c>
      <c r="AV180" s="13" t="s">
        <v>85</v>
      </c>
      <c r="AW180" s="13" t="s">
        <v>32</v>
      </c>
      <c r="AX180" s="13" t="s">
        <v>76</v>
      </c>
      <c r="AY180" s="245" t="s">
        <v>144</v>
      </c>
    </row>
    <row r="181" spans="1:51" s="15" customFormat="1" ht="12">
      <c r="A181" s="15"/>
      <c r="B181" s="257"/>
      <c r="C181" s="258"/>
      <c r="D181" s="236" t="s">
        <v>152</v>
      </c>
      <c r="E181" s="259" t="s">
        <v>1</v>
      </c>
      <c r="F181" s="260" t="s">
        <v>1160</v>
      </c>
      <c r="G181" s="258"/>
      <c r="H181" s="259" t="s">
        <v>1</v>
      </c>
      <c r="I181" s="261"/>
      <c r="J181" s="258"/>
      <c r="K181" s="258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152</v>
      </c>
      <c r="AU181" s="266" t="s">
        <v>85</v>
      </c>
      <c r="AV181" s="15" t="s">
        <v>83</v>
      </c>
      <c r="AW181" s="15" t="s">
        <v>32</v>
      </c>
      <c r="AX181" s="15" t="s">
        <v>76</v>
      </c>
      <c r="AY181" s="266" t="s">
        <v>144</v>
      </c>
    </row>
    <row r="182" spans="1:51" s="13" customFormat="1" ht="12">
      <c r="A182" s="13"/>
      <c r="B182" s="234"/>
      <c r="C182" s="235"/>
      <c r="D182" s="236" t="s">
        <v>152</v>
      </c>
      <c r="E182" s="237" t="s">
        <v>1</v>
      </c>
      <c r="F182" s="238" t="s">
        <v>1171</v>
      </c>
      <c r="G182" s="235"/>
      <c r="H182" s="239">
        <v>34.714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152</v>
      </c>
      <c r="AU182" s="245" t="s">
        <v>85</v>
      </c>
      <c r="AV182" s="13" t="s">
        <v>85</v>
      </c>
      <c r="AW182" s="13" t="s">
        <v>32</v>
      </c>
      <c r="AX182" s="13" t="s">
        <v>76</v>
      </c>
      <c r="AY182" s="245" t="s">
        <v>144</v>
      </c>
    </row>
    <row r="183" spans="1:51" s="15" customFormat="1" ht="12">
      <c r="A183" s="15"/>
      <c r="B183" s="257"/>
      <c r="C183" s="258"/>
      <c r="D183" s="236" t="s">
        <v>152</v>
      </c>
      <c r="E183" s="259" t="s">
        <v>1</v>
      </c>
      <c r="F183" s="260" t="s">
        <v>1162</v>
      </c>
      <c r="G183" s="258"/>
      <c r="H183" s="259" t="s">
        <v>1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152</v>
      </c>
      <c r="AU183" s="266" t="s">
        <v>85</v>
      </c>
      <c r="AV183" s="15" t="s">
        <v>83</v>
      </c>
      <c r="AW183" s="15" t="s">
        <v>32</v>
      </c>
      <c r="AX183" s="15" t="s">
        <v>76</v>
      </c>
      <c r="AY183" s="266" t="s">
        <v>144</v>
      </c>
    </row>
    <row r="184" spans="1:51" s="13" customFormat="1" ht="12">
      <c r="A184" s="13"/>
      <c r="B184" s="234"/>
      <c r="C184" s="235"/>
      <c r="D184" s="236" t="s">
        <v>152</v>
      </c>
      <c r="E184" s="237" t="s">
        <v>1</v>
      </c>
      <c r="F184" s="238" t="s">
        <v>1172</v>
      </c>
      <c r="G184" s="235"/>
      <c r="H184" s="239">
        <v>21.043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152</v>
      </c>
      <c r="AU184" s="245" t="s">
        <v>85</v>
      </c>
      <c r="AV184" s="13" t="s">
        <v>85</v>
      </c>
      <c r="AW184" s="13" t="s">
        <v>32</v>
      </c>
      <c r="AX184" s="13" t="s">
        <v>76</v>
      </c>
      <c r="AY184" s="245" t="s">
        <v>144</v>
      </c>
    </row>
    <row r="185" spans="1:51" s="14" customFormat="1" ht="12">
      <c r="A185" s="14"/>
      <c r="B185" s="246"/>
      <c r="C185" s="247"/>
      <c r="D185" s="236" t="s">
        <v>152</v>
      </c>
      <c r="E185" s="248" t="s">
        <v>1</v>
      </c>
      <c r="F185" s="249" t="s">
        <v>156</v>
      </c>
      <c r="G185" s="247"/>
      <c r="H185" s="250">
        <v>557.57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152</v>
      </c>
      <c r="AU185" s="256" t="s">
        <v>85</v>
      </c>
      <c r="AV185" s="14" t="s">
        <v>150</v>
      </c>
      <c r="AW185" s="14" t="s">
        <v>32</v>
      </c>
      <c r="AX185" s="14" t="s">
        <v>83</v>
      </c>
      <c r="AY185" s="256" t="s">
        <v>144</v>
      </c>
    </row>
    <row r="186" spans="1:65" s="2" customFormat="1" ht="21.75" customHeight="1">
      <c r="A186" s="39"/>
      <c r="B186" s="40"/>
      <c r="C186" s="278" t="s">
        <v>354</v>
      </c>
      <c r="D186" s="278" t="s">
        <v>272</v>
      </c>
      <c r="E186" s="279" t="s">
        <v>1178</v>
      </c>
      <c r="F186" s="280" t="s">
        <v>1179</v>
      </c>
      <c r="G186" s="281" t="s">
        <v>177</v>
      </c>
      <c r="H186" s="282">
        <v>641.206</v>
      </c>
      <c r="I186" s="283"/>
      <c r="J186" s="284">
        <f>ROUND(I186*H186,2)</f>
        <v>0</v>
      </c>
      <c r="K186" s="285"/>
      <c r="L186" s="286"/>
      <c r="M186" s="287" t="s">
        <v>1</v>
      </c>
      <c r="N186" s="288" t="s">
        <v>41</v>
      </c>
      <c r="O186" s="92"/>
      <c r="P186" s="230">
        <f>O186*H186</f>
        <v>0</v>
      </c>
      <c r="Q186" s="230">
        <v>0.0003</v>
      </c>
      <c r="R186" s="230">
        <f>Q186*H186</f>
        <v>0.1923618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435</v>
      </c>
      <c r="AT186" s="232" t="s">
        <v>272</v>
      </c>
      <c r="AU186" s="232" t="s">
        <v>85</v>
      </c>
      <c r="AY186" s="18" t="s">
        <v>144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83</v>
      </c>
      <c r="BK186" s="233">
        <f>ROUND(I186*H186,2)</f>
        <v>0</v>
      </c>
      <c r="BL186" s="18" t="s">
        <v>277</v>
      </c>
      <c r="BM186" s="232" t="s">
        <v>1180</v>
      </c>
    </row>
    <row r="187" spans="1:51" s="13" customFormat="1" ht="12">
      <c r="A187" s="13"/>
      <c r="B187" s="234"/>
      <c r="C187" s="235"/>
      <c r="D187" s="236" t="s">
        <v>152</v>
      </c>
      <c r="E187" s="235"/>
      <c r="F187" s="238" t="s">
        <v>1181</v>
      </c>
      <c r="G187" s="235"/>
      <c r="H187" s="239">
        <v>641.206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152</v>
      </c>
      <c r="AU187" s="245" t="s">
        <v>85</v>
      </c>
      <c r="AV187" s="13" t="s">
        <v>85</v>
      </c>
      <c r="AW187" s="13" t="s">
        <v>4</v>
      </c>
      <c r="AX187" s="13" t="s">
        <v>83</v>
      </c>
      <c r="AY187" s="245" t="s">
        <v>144</v>
      </c>
    </row>
    <row r="188" spans="1:65" s="2" customFormat="1" ht="21.75" customHeight="1">
      <c r="A188" s="39"/>
      <c r="B188" s="40"/>
      <c r="C188" s="220" t="s">
        <v>365</v>
      </c>
      <c r="D188" s="220" t="s">
        <v>146</v>
      </c>
      <c r="E188" s="221" t="s">
        <v>1182</v>
      </c>
      <c r="F188" s="222" t="s">
        <v>1183</v>
      </c>
      <c r="G188" s="223" t="s">
        <v>177</v>
      </c>
      <c r="H188" s="224">
        <v>145.641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41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277</v>
      </c>
      <c r="AT188" s="232" t="s">
        <v>146</v>
      </c>
      <c r="AU188" s="232" t="s">
        <v>85</v>
      </c>
      <c r="AY188" s="18" t="s">
        <v>144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83</v>
      </c>
      <c r="BK188" s="233">
        <f>ROUND(I188*H188,2)</f>
        <v>0</v>
      </c>
      <c r="BL188" s="18" t="s">
        <v>277</v>
      </c>
      <c r="BM188" s="232" t="s">
        <v>1184</v>
      </c>
    </row>
    <row r="189" spans="1:51" s="13" customFormat="1" ht="12">
      <c r="A189" s="13"/>
      <c r="B189" s="234"/>
      <c r="C189" s="235"/>
      <c r="D189" s="236" t="s">
        <v>152</v>
      </c>
      <c r="E189" s="237" t="s">
        <v>1</v>
      </c>
      <c r="F189" s="238" t="s">
        <v>1185</v>
      </c>
      <c r="G189" s="235"/>
      <c r="H189" s="239">
        <v>91.888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152</v>
      </c>
      <c r="AU189" s="245" t="s">
        <v>85</v>
      </c>
      <c r="AV189" s="13" t="s">
        <v>85</v>
      </c>
      <c r="AW189" s="13" t="s">
        <v>32</v>
      </c>
      <c r="AX189" s="13" t="s">
        <v>76</v>
      </c>
      <c r="AY189" s="245" t="s">
        <v>144</v>
      </c>
    </row>
    <row r="190" spans="1:51" s="13" customFormat="1" ht="12">
      <c r="A190" s="13"/>
      <c r="B190" s="234"/>
      <c r="C190" s="235"/>
      <c r="D190" s="236" t="s">
        <v>152</v>
      </c>
      <c r="E190" s="237" t="s">
        <v>1</v>
      </c>
      <c r="F190" s="238" t="s">
        <v>1186</v>
      </c>
      <c r="G190" s="235"/>
      <c r="H190" s="239">
        <v>14.057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152</v>
      </c>
      <c r="AU190" s="245" t="s">
        <v>85</v>
      </c>
      <c r="AV190" s="13" t="s">
        <v>85</v>
      </c>
      <c r="AW190" s="13" t="s">
        <v>32</v>
      </c>
      <c r="AX190" s="13" t="s">
        <v>76</v>
      </c>
      <c r="AY190" s="245" t="s">
        <v>144</v>
      </c>
    </row>
    <row r="191" spans="1:51" s="13" customFormat="1" ht="12">
      <c r="A191" s="13"/>
      <c r="B191" s="234"/>
      <c r="C191" s="235"/>
      <c r="D191" s="236" t="s">
        <v>152</v>
      </c>
      <c r="E191" s="237" t="s">
        <v>1</v>
      </c>
      <c r="F191" s="238" t="s">
        <v>1187</v>
      </c>
      <c r="G191" s="235"/>
      <c r="H191" s="239">
        <v>5.081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152</v>
      </c>
      <c r="AU191" s="245" t="s">
        <v>85</v>
      </c>
      <c r="AV191" s="13" t="s">
        <v>85</v>
      </c>
      <c r="AW191" s="13" t="s">
        <v>32</v>
      </c>
      <c r="AX191" s="13" t="s">
        <v>76</v>
      </c>
      <c r="AY191" s="245" t="s">
        <v>144</v>
      </c>
    </row>
    <row r="192" spans="1:51" s="13" customFormat="1" ht="12">
      <c r="A192" s="13"/>
      <c r="B192" s="234"/>
      <c r="C192" s="235"/>
      <c r="D192" s="236" t="s">
        <v>152</v>
      </c>
      <c r="E192" s="237" t="s">
        <v>1</v>
      </c>
      <c r="F192" s="238" t="s">
        <v>1188</v>
      </c>
      <c r="G192" s="235"/>
      <c r="H192" s="239">
        <v>7.029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152</v>
      </c>
      <c r="AU192" s="245" t="s">
        <v>85</v>
      </c>
      <c r="AV192" s="13" t="s">
        <v>85</v>
      </c>
      <c r="AW192" s="13" t="s">
        <v>32</v>
      </c>
      <c r="AX192" s="13" t="s">
        <v>76</v>
      </c>
      <c r="AY192" s="245" t="s">
        <v>144</v>
      </c>
    </row>
    <row r="193" spans="1:51" s="13" customFormat="1" ht="12">
      <c r="A193" s="13"/>
      <c r="B193" s="234"/>
      <c r="C193" s="235"/>
      <c r="D193" s="236" t="s">
        <v>152</v>
      </c>
      <c r="E193" s="237" t="s">
        <v>1</v>
      </c>
      <c r="F193" s="238" t="s">
        <v>1189</v>
      </c>
      <c r="G193" s="235"/>
      <c r="H193" s="239">
        <v>27.586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152</v>
      </c>
      <c r="AU193" s="245" t="s">
        <v>85</v>
      </c>
      <c r="AV193" s="13" t="s">
        <v>85</v>
      </c>
      <c r="AW193" s="13" t="s">
        <v>32</v>
      </c>
      <c r="AX193" s="13" t="s">
        <v>76</v>
      </c>
      <c r="AY193" s="245" t="s">
        <v>144</v>
      </c>
    </row>
    <row r="194" spans="1:51" s="14" customFormat="1" ht="12">
      <c r="A194" s="14"/>
      <c r="B194" s="246"/>
      <c r="C194" s="247"/>
      <c r="D194" s="236" t="s">
        <v>152</v>
      </c>
      <c r="E194" s="248" t="s">
        <v>1</v>
      </c>
      <c r="F194" s="249" t="s">
        <v>156</v>
      </c>
      <c r="G194" s="247"/>
      <c r="H194" s="250">
        <v>145.64100000000002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152</v>
      </c>
      <c r="AU194" s="256" t="s">
        <v>85</v>
      </c>
      <c r="AV194" s="14" t="s">
        <v>150</v>
      </c>
      <c r="AW194" s="14" t="s">
        <v>32</v>
      </c>
      <c r="AX194" s="14" t="s">
        <v>83</v>
      </c>
      <c r="AY194" s="256" t="s">
        <v>144</v>
      </c>
    </row>
    <row r="195" spans="1:65" s="2" customFormat="1" ht="44.25" customHeight="1">
      <c r="A195" s="39"/>
      <c r="B195" s="40"/>
      <c r="C195" s="278" t="s">
        <v>370</v>
      </c>
      <c r="D195" s="278" t="s">
        <v>272</v>
      </c>
      <c r="E195" s="279" t="s">
        <v>1190</v>
      </c>
      <c r="F195" s="280" t="s">
        <v>1191</v>
      </c>
      <c r="G195" s="281" t="s">
        <v>177</v>
      </c>
      <c r="H195" s="282">
        <v>167.487</v>
      </c>
      <c r="I195" s="283"/>
      <c r="J195" s="284">
        <f>ROUND(I195*H195,2)</f>
        <v>0</v>
      </c>
      <c r="K195" s="285"/>
      <c r="L195" s="286"/>
      <c r="M195" s="287" t="s">
        <v>1</v>
      </c>
      <c r="N195" s="288" t="s">
        <v>41</v>
      </c>
      <c r="O195" s="92"/>
      <c r="P195" s="230">
        <f>O195*H195</f>
        <v>0</v>
      </c>
      <c r="Q195" s="230">
        <v>0.004</v>
      </c>
      <c r="R195" s="230">
        <f>Q195*H195</f>
        <v>0.669948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435</v>
      </c>
      <c r="AT195" s="232" t="s">
        <v>272</v>
      </c>
      <c r="AU195" s="232" t="s">
        <v>85</v>
      </c>
      <c r="AY195" s="18" t="s">
        <v>144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83</v>
      </c>
      <c r="BK195" s="233">
        <f>ROUND(I195*H195,2)</f>
        <v>0</v>
      </c>
      <c r="BL195" s="18" t="s">
        <v>277</v>
      </c>
      <c r="BM195" s="232" t="s">
        <v>1192</v>
      </c>
    </row>
    <row r="196" spans="1:51" s="13" customFormat="1" ht="12">
      <c r="A196" s="13"/>
      <c r="B196" s="234"/>
      <c r="C196" s="235"/>
      <c r="D196" s="236" t="s">
        <v>152</v>
      </c>
      <c r="E196" s="235"/>
      <c r="F196" s="238" t="s">
        <v>1193</v>
      </c>
      <c r="G196" s="235"/>
      <c r="H196" s="239">
        <v>167.487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152</v>
      </c>
      <c r="AU196" s="245" t="s">
        <v>85</v>
      </c>
      <c r="AV196" s="13" t="s">
        <v>85</v>
      </c>
      <c r="AW196" s="13" t="s">
        <v>4</v>
      </c>
      <c r="AX196" s="13" t="s">
        <v>83</v>
      </c>
      <c r="AY196" s="245" t="s">
        <v>144</v>
      </c>
    </row>
    <row r="197" spans="1:65" s="2" customFormat="1" ht="16.5" customHeight="1">
      <c r="A197" s="39"/>
      <c r="B197" s="40"/>
      <c r="C197" s="220" t="s">
        <v>378</v>
      </c>
      <c r="D197" s="220" t="s">
        <v>146</v>
      </c>
      <c r="E197" s="221" t="s">
        <v>1194</v>
      </c>
      <c r="F197" s="222" t="s">
        <v>1195</v>
      </c>
      <c r="G197" s="223" t="s">
        <v>531</v>
      </c>
      <c r="H197" s="224">
        <v>23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41</v>
      </c>
      <c r="O197" s="92"/>
      <c r="P197" s="230">
        <f>O197*H197</f>
        <v>0</v>
      </c>
      <c r="Q197" s="230">
        <v>5E-05</v>
      </c>
      <c r="R197" s="230">
        <f>Q197*H197</f>
        <v>0.00115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277</v>
      </c>
      <c r="AT197" s="232" t="s">
        <v>146</v>
      </c>
      <c r="AU197" s="232" t="s">
        <v>85</v>
      </c>
      <c r="AY197" s="18" t="s">
        <v>144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83</v>
      </c>
      <c r="BK197" s="233">
        <f>ROUND(I197*H197,2)</f>
        <v>0</v>
      </c>
      <c r="BL197" s="18" t="s">
        <v>277</v>
      </c>
      <c r="BM197" s="232" t="s">
        <v>1196</v>
      </c>
    </row>
    <row r="198" spans="1:51" s="13" customFormat="1" ht="12">
      <c r="A198" s="13"/>
      <c r="B198" s="234"/>
      <c r="C198" s="235"/>
      <c r="D198" s="236" t="s">
        <v>152</v>
      </c>
      <c r="E198" s="237" t="s">
        <v>1</v>
      </c>
      <c r="F198" s="238" t="s">
        <v>1197</v>
      </c>
      <c r="G198" s="235"/>
      <c r="H198" s="239">
        <v>23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152</v>
      </c>
      <c r="AU198" s="245" t="s">
        <v>85</v>
      </c>
      <c r="AV198" s="13" t="s">
        <v>85</v>
      </c>
      <c r="AW198" s="13" t="s">
        <v>32</v>
      </c>
      <c r="AX198" s="13" t="s">
        <v>83</v>
      </c>
      <c r="AY198" s="245" t="s">
        <v>144</v>
      </c>
    </row>
    <row r="199" spans="1:65" s="2" customFormat="1" ht="16.5" customHeight="1">
      <c r="A199" s="39"/>
      <c r="B199" s="40"/>
      <c r="C199" s="220" t="s">
        <v>383</v>
      </c>
      <c r="D199" s="220" t="s">
        <v>146</v>
      </c>
      <c r="E199" s="221" t="s">
        <v>1198</v>
      </c>
      <c r="F199" s="222" t="s">
        <v>1199</v>
      </c>
      <c r="G199" s="223" t="s">
        <v>531</v>
      </c>
      <c r="H199" s="224">
        <v>3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41</v>
      </c>
      <c r="O199" s="92"/>
      <c r="P199" s="230">
        <f>O199*H199</f>
        <v>0</v>
      </c>
      <c r="Q199" s="230">
        <v>5E-05</v>
      </c>
      <c r="R199" s="230">
        <f>Q199*H199</f>
        <v>0.00015000000000000001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277</v>
      </c>
      <c r="AT199" s="232" t="s">
        <v>146</v>
      </c>
      <c r="AU199" s="232" t="s">
        <v>85</v>
      </c>
      <c r="AY199" s="18" t="s">
        <v>144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83</v>
      </c>
      <c r="BK199" s="233">
        <f>ROUND(I199*H199,2)</f>
        <v>0</v>
      </c>
      <c r="BL199" s="18" t="s">
        <v>277</v>
      </c>
      <c r="BM199" s="232" t="s">
        <v>1200</v>
      </c>
    </row>
    <row r="200" spans="1:51" s="13" customFormat="1" ht="12">
      <c r="A200" s="13"/>
      <c r="B200" s="234"/>
      <c r="C200" s="235"/>
      <c r="D200" s="236" t="s">
        <v>152</v>
      </c>
      <c r="E200" s="237" t="s">
        <v>1</v>
      </c>
      <c r="F200" s="238" t="s">
        <v>162</v>
      </c>
      <c r="G200" s="235"/>
      <c r="H200" s="239">
        <v>3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152</v>
      </c>
      <c r="AU200" s="245" t="s">
        <v>85</v>
      </c>
      <c r="AV200" s="13" t="s">
        <v>85</v>
      </c>
      <c r="AW200" s="13" t="s">
        <v>32</v>
      </c>
      <c r="AX200" s="13" t="s">
        <v>83</v>
      </c>
      <c r="AY200" s="245" t="s">
        <v>144</v>
      </c>
    </row>
    <row r="201" spans="1:65" s="2" customFormat="1" ht="21.75" customHeight="1">
      <c r="A201" s="39"/>
      <c r="B201" s="40"/>
      <c r="C201" s="220" t="s">
        <v>389</v>
      </c>
      <c r="D201" s="220" t="s">
        <v>146</v>
      </c>
      <c r="E201" s="221" t="s">
        <v>1201</v>
      </c>
      <c r="F201" s="222" t="s">
        <v>1202</v>
      </c>
      <c r="G201" s="223" t="s">
        <v>183</v>
      </c>
      <c r="H201" s="224">
        <v>2.998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41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277</v>
      </c>
      <c r="AT201" s="232" t="s">
        <v>146</v>
      </c>
      <c r="AU201" s="232" t="s">
        <v>85</v>
      </c>
      <c r="AY201" s="18" t="s">
        <v>144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83</v>
      </c>
      <c r="BK201" s="233">
        <f>ROUND(I201*H201,2)</f>
        <v>0</v>
      </c>
      <c r="BL201" s="18" t="s">
        <v>277</v>
      </c>
      <c r="BM201" s="232" t="s">
        <v>1203</v>
      </c>
    </row>
    <row r="202" spans="1:63" s="12" customFormat="1" ht="22.8" customHeight="1">
      <c r="A202" s="12"/>
      <c r="B202" s="204"/>
      <c r="C202" s="205"/>
      <c r="D202" s="206" t="s">
        <v>75</v>
      </c>
      <c r="E202" s="218" t="s">
        <v>1204</v>
      </c>
      <c r="F202" s="218" t="s">
        <v>1205</v>
      </c>
      <c r="G202" s="205"/>
      <c r="H202" s="205"/>
      <c r="I202" s="208"/>
      <c r="J202" s="219">
        <f>BK202</f>
        <v>0</v>
      </c>
      <c r="K202" s="205"/>
      <c r="L202" s="210"/>
      <c r="M202" s="211"/>
      <c r="N202" s="212"/>
      <c r="O202" s="212"/>
      <c r="P202" s="213">
        <f>SUM(P203:P232)</f>
        <v>0</v>
      </c>
      <c r="Q202" s="212"/>
      <c r="R202" s="213">
        <f>SUM(R203:R232)</f>
        <v>5.269034100000001</v>
      </c>
      <c r="S202" s="212"/>
      <c r="T202" s="214">
        <f>SUM(T203:T232)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85</v>
      </c>
      <c r="AT202" s="216" t="s">
        <v>75</v>
      </c>
      <c r="AU202" s="216" t="s">
        <v>83</v>
      </c>
      <c r="AY202" s="215" t="s">
        <v>144</v>
      </c>
      <c r="BK202" s="217">
        <f>SUM(BK203:BK232)</f>
        <v>0</v>
      </c>
    </row>
    <row r="203" spans="1:65" s="2" customFormat="1" ht="33" customHeight="1">
      <c r="A203" s="39"/>
      <c r="B203" s="40"/>
      <c r="C203" s="220" t="s">
        <v>394</v>
      </c>
      <c r="D203" s="220" t="s">
        <v>146</v>
      </c>
      <c r="E203" s="221" t="s">
        <v>1206</v>
      </c>
      <c r="F203" s="222" t="s">
        <v>1207</v>
      </c>
      <c r="G203" s="223" t="s">
        <v>177</v>
      </c>
      <c r="H203" s="224">
        <v>1115.14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41</v>
      </c>
      <c r="O203" s="92"/>
      <c r="P203" s="230">
        <f>O203*H203</f>
        <v>0</v>
      </c>
      <c r="Q203" s="230">
        <v>0.00012</v>
      </c>
      <c r="R203" s="230">
        <f>Q203*H203</f>
        <v>0.1338168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277</v>
      </c>
      <c r="AT203" s="232" t="s">
        <v>146</v>
      </c>
      <c r="AU203" s="232" t="s">
        <v>85</v>
      </c>
      <c r="AY203" s="18" t="s">
        <v>144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83</v>
      </c>
      <c r="BK203" s="233">
        <f>ROUND(I203*H203,2)</f>
        <v>0</v>
      </c>
      <c r="BL203" s="18" t="s">
        <v>277</v>
      </c>
      <c r="BM203" s="232" t="s">
        <v>1208</v>
      </c>
    </row>
    <row r="204" spans="1:51" s="15" customFormat="1" ht="12">
      <c r="A204" s="15"/>
      <c r="B204" s="257"/>
      <c r="C204" s="258"/>
      <c r="D204" s="236" t="s">
        <v>152</v>
      </c>
      <c r="E204" s="259" t="s">
        <v>1</v>
      </c>
      <c r="F204" s="260" t="s">
        <v>1160</v>
      </c>
      <c r="G204" s="258"/>
      <c r="H204" s="259" t="s">
        <v>1</v>
      </c>
      <c r="I204" s="261"/>
      <c r="J204" s="258"/>
      <c r="K204" s="258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152</v>
      </c>
      <c r="AU204" s="266" t="s">
        <v>85</v>
      </c>
      <c r="AV204" s="15" t="s">
        <v>83</v>
      </c>
      <c r="AW204" s="15" t="s">
        <v>32</v>
      </c>
      <c r="AX204" s="15" t="s">
        <v>76</v>
      </c>
      <c r="AY204" s="266" t="s">
        <v>144</v>
      </c>
    </row>
    <row r="205" spans="1:51" s="13" customFormat="1" ht="12">
      <c r="A205" s="13"/>
      <c r="B205" s="234"/>
      <c r="C205" s="235"/>
      <c r="D205" s="236" t="s">
        <v>152</v>
      </c>
      <c r="E205" s="237" t="s">
        <v>1</v>
      </c>
      <c r="F205" s="238" t="s">
        <v>1209</v>
      </c>
      <c r="G205" s="235"/>
      <c r="H205" s="239">
        <v>694.275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152</v>
      </c>
      <c r="AU205" s="245" t="s">
        <v>85</v>
      </c>
      <c r="AV205" s="13" t="s">
        <v>85</v>
      </c>
      <c r="AW205" s="13" t="s">
        <v>32</v>
      </c>
      <c r="AX205" s="13" t="s">
        <v>76</v>
      </c>
      <c r="AY205" s="245" t="s">
        <v>144</v>
      </c>
    </row>
    <row r="206" spans="1:51" s="15" customFormat="1" ht="12">
      <c r="A206" s="15"/>
      <c r="B206" s="257"/>
      <c r="C206" s="258"/>
      <c r="D206" s="236" t="s">
        <v>152</v>
      </c>
      <c r="E206" s="259" t="s">
        <v>1</v>
      </c>
      <c r="F206" s="260" t="s">
        <v>1162</v>
      </c>
      <c r="G206" s="258"/>
      <c r="H206" s="259" t="s">
        <v>1</v>
      </c>
      <c r="I206" s="261"/>
      <c r="J206" s="258"/>
      <c r="K206" s="258"/>
      <c r="L206" s="262"/>
      <c r="M206" s="263"/>
      <c r="N206" s="264"/>
      <c r="O206" s="264"/>
      <c r="P206" s="264"/>
      <c r="Q206" s="264"/>
      <c r="R206" s="264"/>
      <c r="S206" s="264"/>
      <c r="T206" s="26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6" t="s">
        <v>152</v>
      </c>
      <c r="AU206" s="266" t="s">
        <v>85</v>
      </c>
      <c r="AV206" s="15" t="s">
        <v>83</v>
      </c>
      <c r="AW206" s="15" t="s">
        <v>32</v>
      </c>
      <c r="AX206" s="15" t="s">
        <v>76</v>
      </c>
      <c r="AY206" s="266" t="s">
        <v>144</v>
      </c>
    </row>
    <row r="207" spans="1:51" s="13" customFormat="1" ht="12">
      <c r="A207" s="13"/>
      <c r="B207" s="234"/>
      <c r="C207" s="235"/>
      <c r="D207" s="236" t="s">
        <v>152</v>
      </c>
      <c r="E207" s="237" t="s">
        <v>1</v>
      </c>
      <c r="F207" s="238" t="s">
        <v>1210</v>
      </c>
      <c r="G207" s="235"/>
      <c r="H207" s="239">
        <v>420.865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152</v>
      </c>
      <c r="AU207" s="245" t="s">
        <v>85</v>
      </c>
      <c r="AV207" s="13" t="s">
        <v>85</v>
      </c>
      <c r="AW207" s="13" t="s">
        <v>32</v>
      </c>
      <c r="AX207" s="13" t="s">
        <v>76</v>
      </c>
      <c r="AY207" s="245" t="s">
        <v>144</v>
      </c>
    </row>
    <row r="208" spans="1:51" s="14" customFormat="1" ht="12">
      <c r="A208" s="14"/>
      <c r="B208" s="246"/>
      <c r="C208" s="247"/>
      <c r="D208" s="236" t="s">
        <v>152</v>
      </c>
      <c r="E208" s="248" t="s">
        <v>1</v>
      </c>
      <c r="F208" s="249" t="s">
        <v>156</v>
      </c>
      <c r="G208" s="247"/>
      <c r="H208" s="250">
        <v>1115.1399999999999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152</v>
      </c>
      <c r="AU208" s="256" t="s">
        <v>85</v>
      </c>
      <c r="AV208" s="14" t="s">
        <v>150</v>
      </c>
      <c r="AW208" s="14" t="s">
        <v>32</v>
      </c>
      <c r="AX208" s="14" t="s">
        <v>83</v>
      </c>
      <c r="AY208" s="256" t="s">
        <v>144</v>
      </c>
    </row>
    <row r="209" spans="1:65" s="2" customFormat="1" ht="21.75" customHeight="1">
      <c r="A209" s="39"/>
      <c r="B209" s="40"/>
      <c r="C209" s="278" t="s">
        <v>399</v>
      </c>
      <c r="D209" s="278" t="s">
        <v>272</v>
      </c>
      <c r="E209" s="279" t="s">
        <v>1211</v>
      </c>
      <c r="F209" s="280" t="s">
        <v>1212</v>
      </c>
      <c r="G209" s="281" t="s">
        <v>177</v>
      </c>
      <c r="H209" s="282">
        <v>568.721</v>
      </c>
      <c r="I209" s="283"/>
      <c r="J209" s="284">
        <f>ROUND(I209*H209,2)</f>
        <v>0</v>
      </c>
      <c r="K209" s="285"/>
      <c r="L209" s="286"/>
      <c r="M209" s="287" t="s">
        <v>1</v>
      </c>
      <c r="N209" s="288" t="s">
        <v>41</v>
      </c>
      <c r="O209" s="92"/>
      <c r="P209" s="230">
        <f>O209*H209</f>
        <v>0</v>
      </c>
      <c r="Q209" s="230">
        <v>0.006</v>
      </c>
      <c r="R209" s="230">
        <f>Q209*H209</f>
        <v>3.412326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435</v>
      </c>
      <c r="AT209" s="232" t="s">
        <v>272</v>
      </c>
      <c r="AU209" s="232" t="s">
        <v>85</v>
      </c>
      <c r="AY209" s="18" t="s">
        <v>144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83</v>
      </c>
      <c r="BK209" s="233">
        <f>ROUND(I209*H209,2)</f>
        <v>0</v>
      </c>
      <c r="BL209" s="18" t="s">
        <v>277</v>
      </c>
      <c r="BM209" s="232" t="s">
        <v>1213</v>
      </c>
    </row>
    <row r="210" spans="1:51" s="15" customFormat="1" ht="12">
      <c r="A210" s="15"/>
      <c r="B210" s="257"/>
      <c r="C210" s="258"/>
      <c r="D210" s="236" t="s">
        <v>152</v>
      </c>
      <c r="E210" s="259" t="s">
        <v>1</v>
      </c>
      <c r="F210" s="260" t="s">
        <v>1160</v>
      </c>
      <c r="G210" s="258"/>
      <c r="H210" s="259" t="s">
        <v>1</v>
      </c>
      <c r="I210" s="261"/>
      <c r="J210" s="258"/>
      <c r="K210" s="258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152</v>
      </c>
      <c r="AU210" s="266" t="s">
        <v>85</v>
      </c>
      <c r="AV210" s="15" t="s">
        <v>83</v>
      </c>
      <c r="AW210" s="15" t="s">
        <v>32</v>
      </c>
      <c r="AX210" s="15" t="s">
        <v>76</v>
      </c>
      <c r="AY210" s="266" t="s">
        <v>144</v>
      </c>
    </row>
    <row r="211" spans="1:51" s="13" customFormat="1" ht="12">
      <c r="A211" s="13"/>
      <c r="B211" s="234"/>
      <c r="C211" s="235"/>
      <c r="D211" s="236" t="s">
        <v>152</v>
      </c>
      <c r="E211" s="237" t="s">
        <v>1</v>
      </c>
      <c r="F211" s="238" t="s">
        <v>1214</v>
      </c>
      <c r="G211" s="235"/>
      <c r="H211" s="239">
        <v>347.138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152</v>
      </c>
      <c r="AU211" s="245" t="s">
        <v>85</v>
      </c>
      <c r="AV211" s="13" t="s">
        <v>85</v>
      </c>
      <c r="AW211" s="13" t="s">
        <v>32</v>
      </c>
      <c r="AX211" s="13" t="s">
        <v>76</v>
      </c>
      <c r="AY211" s="245" t="s">
        <v>144</v>
      </c>
    </row>
    <row r="212" spans="1:51" s="15" customFormat="1" ht="12">
      <c r="A212" s="15"/>
      <c r="B212" s="257"/>
      <c r="C212" s="258"/>
      <c r="D212" s="236" t="s">
        <v>152</v>
      </c>
      <c r="E212" s="259" t="s">
        <v>1</v>
      </c>
      <c r="F212" s="260" t="s">
        <v>1162</v>
      </c>
      <c r="G212" s="258"/>
      <c r="H212" s="259" t="s">
        <v>1</v>
      </c>
      <c r="I212" s="261"/>
      <c r="J212" s="258"/>
      <c r="K212" s="258"/>
      <c r="L212" s="262"/>
      <c r="M212" s="263"/>
      <c r="N212" s="264"/>
      <c r="O212" s="264"/>
      <c r="P212" s="264"/>
      <c r="Q212" s="264"/>
      <c r="R212" s="264"/>
      <c r="S212" s="264"/>
      <c r="T212" s="26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6" t="s">
        <v>152</v>
      </c>
      <c r="AU212" s="266" t="s">
        <v>85</v>
      </c>
      <c r="AV212" s="15" t="s">
        <v>83</v>
      </c>
      <c r="AW212" s="15" t="s">
        <v>32</v>
      </c>
      <c r="AX212" s="15" t="s">
        <v>76</v>
      </c>
      <c r="AY212" s="266" t="s">
        <v>144</v>
      </c>
    </row>
    <row r="213" spans="1:51" s="13" customFormat="1" ht="12">
      <c r="A213" s="13"/>
      <c r="B213" s="234"/>
      <c r="C213" s="235"/>
      <c r="D213" s="236" t="s">
        <v>152</v>
      </c>
      <c r="E213" s="237" t="s">
        <v>1</v>
      </c>
      <c r="F213" s="238" t="s">
        <v>1215</v>
      </c>
      <c r="G213" s="235"/>
      <c r="H213" s="239">
        <v>210.432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152</v>
      </c>
      <c r="AU213" s="245" t="s">
        <v>85</v>
      </c>
      <c r="AV213" s="13" t="s">
        <v>85</v>
      </c>
      <c r="AW213" s="13" t="s">
        <v>32</v>
      </c>
      <c r="AX213" s="13" t="s">
        <v>76</v>
      </c>
      <c r="AY213" s="245" t="s">
        <v>144</v>
      </c>
    </row>
    <row r="214" spans="1:51" s="14" customFormat="1" ht="12">
      <c r="A214" s="14"/>
      <c r="B214" s="246"/>
      <c r="C214" s="247"/>
      <c r="D214" s="236" t="s">
        <v>152</v>
      </c>
      <c r="E214" s="248" t="s">
        <v>1</v>
      </c>
      <c r="F214" s="249" t="s">
        <v>156</v>
      </c>
      <c r="G214" s="247"/>
      <c r="H214" s="250">
        <v>557.5699999999999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152</v>
      </c>
      <c r="AU214" s="256" t="s">
        <v>85</v>
      </c>
      <c r="AV214" s="14" t="s">
        <v>150</v>
      </c>
      <c r="AW214" s="14" t="s">
        <v>32</v>
      </c>
      <c r="AX214" s="14" t="s">
        <v>83</v>
      </c>
      <c r="AY214" s="256" t="s">
        <v>144</v>
      </c>
    </row>
    <row r="215" spans="1:51" s="13" customFormat="1" ht="12">
      <c r="A215" s="13"/>
      <c r="B215" s="234"/>
      <c r="C215" s="235"/>
      <c r="D215" s="236" t="s">
        <v>152</v>
      </c>
      <c r="E215" s="235"/>
      <c r="F215" s="238" t="s">
        <v>1216</v>
      </c>
      <c r="G215" s="235"/>
      <c r="H215" s="239">
        <v>568.721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152</v>
      </c>
      <c r="AU215" s="245" t="s">
        <v>85</v>
      </c>
      <c r="AV215" s="13" t="s">
        <v>85</v>
      </c>
      <c r="AW215" s="13" t="s">
        <v>4</v>
      </c>
      <c r="AX215" s="13" t="s">
        <v>83</v>
      </c>
      <c r="AY215" s="245" t="s">
        <v>144</v>
      </c>
    </row>
    <row r="216" spans="1:65" s="2" customFormat="1" ht="21.75" customHeight="1">
      <c r="A216" s="39"/>
      <c r="B216" s="40"/>
      <c r="C216" s="278" t="s">
        <v>435</v>
      </c>
      <c r="D216" s="278" t="s">
        <v>272</v>
      </c>
      <c r="E216" s="279" t="s">
        <v>1217</v>
      </c>
      <c r="F216" s="280" t="s">
        <v>1218</v>
      </c>
      <c r="G216" s="281" t="s">
        <v>177</v>
      </c>
      <c r="H216" s="282">
        <v>557.57</v>
      </c>
      <c r="I216" s="283"/>
      <c r="J216" s="284">
        <f>ROUND(I216*H216,2)</f>
        <v>0</v>
      </c>
      <c r="K216" s="285"/>
      <c r="L216" s="286"/>
      <c r="M216" s="287" t="s">
        <v>1</v>
      </c>
      <c r="N216" s="288" t="s">
        <v>41</v>
      </c>
      <c r="O216" s="92"/>
      <c r="P216" s="230">
        <f>O216*H216</f>
        <v>0</v>
      </c>
      <c r="Q216" s="230">
        <v>0.003</v>
      </c>
      <c r="R216" s="230">
        <f>Q216*H216</f>
        <v>1.6727100000000001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435</v>
      </c>
      <c r="AT216" s="232" t="s">
        <v>272</v>
      </c>
      <c r="AU216" s="232" t="s">
        <v>85</v>
      </c>
      <c r="AY216" s="18" t="s">
        <v>144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83</v>
      </c>
      <c r="BK216" s="233">
        <f>ROUND(I216*H216,2)</f>
        <v>0</v>
      </c>
      <c r="BL216" s="18" t="s">
        <v>277</v>
      </c>
      <c r="BM216" s="232" t="s">
        <v>1219</v>
      </c>
    </row>
    <row r="217" spans="1:51" s="15" customFormat="1" ht="12">
      <c r="A217" s="15"/>
      <c r="B217" s="257"/>
      <c r="C217" s="258"/>
      <c r="D217" s="236" t="s">
        <v>152</v>
      </c>
      <c r="E217" s="259" t="s">
        <v>1</v>
      </c>
      <c r="F217" s="260" t="s">
        <v>1220</v>
      </c>
      <c r="G217" s="258"/>
      <c r="H217" s="259" t="s">
        <v>1</v>
      </c>
      <c r="I217" s="261"/>
      <c r="J217" s="258"/>
      <c r="K217" s="258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152</v>
      </c>
      <c r="AU217" s="266" t="s">
        <v>85</v>
      </c>
      <c r="AV217" s="15" t="s">
        <v>83</v>
      </c>
      <c r="AW217" s="15" t="s">
        <v>32</v>
      </c>
      <c r="AX217" s="15" t="s">
        <v>76</v>
      </c>
      <c r="AY217" s="266" t="s">
        <v>144</v>
      </c>
    </row>
    <row r="218" spans="1:51" s="13" customFormat="1" ht="12">
      <c r="A218" s="13"/>
      <c r="B218" s="234"/>
      <c r="C218" s="235"/>
      <c r="D218" s="236" t="s">
        <v>152</v>
      </c>
      <c r="E218" s="237" t="s">
        <v>1</v>
      </c>
      <c r="F218" s="238" t="s">
        <v>76</v>
      </c>
      <c r="G218" s="235"/>
      <c r="H218" s="239">
        <v>0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152</v>
      </c>
      <c r="AU218" s="245" t="s">
        <v>85</v>
      </c>
      <c r="AV218" s="13" t="s">
        <v>85</v>
      </c>
      <c r="AW218" s="13" t="s">
        <v>32</v>
      </c>
      <c r="AX218" s="13" t="s">
        <v>76</v>
      </c>
      <c r="AY218" s="245" t="s">
        <v>144</v>
      </c>
    </row>
    <row r="219" spans="1:51" s="15" customFormat="1" ht="12">
      <c r="A219" s="15"/>
      <c r="B219" s="257"/>
      <c r="C219" s="258"/>
      <c r="D219" s="236" t="s">
        <v>152</v>
      </c>
      <c r="E219" s="259" t="s">
        <v>1</v>
      </c>
      <c r="F219" s="260" t="s">
        <v>1160</v>
      </c>
      <c r="G219" s="258"/>
      <c r="H219" s="259" t="s">
        <v>1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152</v>
      </c>
      <c r="AU219" s="266" t="s">
        <v>85</v>
      </c>
      <c r="AV219" s="15" t="s">
        <v>83</v>
      </c>
      <c r="AW219" s="15" t="s">
        <v>32</v>
      </c>
      <c r="AX219" s="15" t="s">
        <v>76</v>
      </c>
      <c r="AY219" s="266" t="s">
        <v>144</v>
      </c>
    </row>
    <row r="220" spans="1:51" s="13" customFormat="1" ht="12">
      <c r="A220" s="13"/>
      <c r="B220" s="234"/>
      <c r="C220" s="235"/>
      <c r="D220" s="236" t="s">
        <v>152</v>
      </c>
      <c r="E220" s="237" t="s">
        <v>1</v>
      </c>
      <c r="F220" s="238" t="s">
        <v>1221</v>
      </c>
      <c r="G220" s="235"/>
      <c r="H220" s="239">
        <v>347.138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152</v>
      </c>
      <c r="AU220" s="245" t="s">
        <v>85</v>
      </c>
      <c r="AV220" s="13" t="s">
        <v>85</v>
      </c>
      <c r="AW220" s="13" t="s">
        <v>32</v>
      </c>
      <c r="AX220" s="13" t="s">
        <v>76</v>
      </c>
      <c r="AY220" s="245" t="s">
        <v>144</v>
      </c>
    </row>
    <row r="221" spans="1:51" s="15" customFormat="1" ht="12">
      <c r="A221" s="15"/>
      <c r="B221" s="257"/>
      <c r="C221" s="258"/>
      <c r="D221" s="236" t="s">
        <v>152</v>
      </c>
      <c r="E221" s="259" t="s">
        <v>1</v>
      </c>
      <c r="F221" s="260" t="s">
        <v>1162</v>
      </c>
      <c r="G221" s="258"/>
      <c r="H221" s="259" t="s">
        <v>1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152</v>
      </c>
      <c r="AU221" s="266" t="s">
        <v>85</v>
      </c>
      <c r="AV221" s="15" t="s">
        <v>83</v>
      </c>
      <c r="AW221" s="15" t="s">
        <v>32</v>
      </c>
      <c r="AX221" s="15" t="s">
        <v>76</v>
      </c>
      <c r="AY221" s="266" t="s">
        <v>144</v>
      </c>
    </row>
    <row r="222" spans="1:51" s="13" customFormat="1" ht="12">
      <c r="A222" s="13"/>
      <c r="B222" s="234"/>
      <c r="C222" s="235"/>
      <c r="D222" s="236" t="s">
        <v>152</v>
      </c>
      <c r="E222" s="237" t="s">
        <v>1</v>
      </c>
      <c r="F222" s="238" t="s">
        <v>1222</v>
      </c>
      <c r="G222" s="235"/>
      <c r="H222" s="239">
        <v>210.432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152</v>
      </c>
      <c r="AU222" s="245" t="s">
        <v>85</v>
      </c>
      <c r="AV222" s="13" t="s">
        <v>85</v>
      </c>
      <c r="AW222" s="13" t="s">
        <v>32</v>
      </c>
      <c r="AX222" s="13" t="s">
        <v>76</v>
      </c>
      <c r="AY222" s="245" t="s">
        <v>144</v>
      </c>
    </row>
    <row r="223" spans="1:51" s="14" customFormat="1" ht="12">
      <c r="A223" s="14"/>
      <c r="B223" s="246"/>
      <c r="C223" s="247"/>
      <c r="D223" s="236" t="s">
        <v>152</v>
      </c>
      <c r="E223" s="248" t="s">
        <v>1</v>
      </c>
      <c r="F223" s="249" t="s">
        <v>156</v>
      </c>
      <c r="G223" s="247"/>
      <c r="H223" s="250">
        <v>557.57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152</v>
      </c>
      <c r="AU223" s="256" t="s">
        <v>85</v>
      </c>
      <c r="AV223" s="14" t="s">
        <v>150</v>
      </c>
      <c r="AW223" s="14" t="s">
        <v>32</v>
      </c>
      <c r="AX223" s="14" t="s">
        <v>83</v>
      </c>
      <c r="AY223" s="256" t="s">
        <v>144</v>
      </c>
    </row>
    <row r="224" spans="1:65" s="2" customFormat="1" ht="21.75" customHeight="1">
      <c r="A224" s="39"/>
      <c r="B224" s="40"/>
      <c r="C224" s="220" t="s">
        <v>442</v>
      </c>
      <c r="D224" s="220" t="s">
        <v>146</v>
      </c>
      <c r="E224" s="221" t="s">
        <v>1223</v>
      </c>
      <c r="F224" s="222" t="s">
        <v>1224</v>
      </c>
      <c r="G224" s="223" t="s">
        <v>177</v>
      </c>
      <c r="H224" s="224">
        <v>557.57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41</v>
      </c>
      <c r="O224" s="92"/>
      <c r="P224" s="230">
        <f>O224*H224</f>
        <v>0</v>
      </c>
      <c r="Q224" s="230">
        <v>9E-05</v>
      </c>
      <c r="R224" s="230">
        <f>Q224*H224</f>
        <v>0.050181300000000005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277</v>
      </c>
      <c r="AT224" s="232" t="s">
        <v>146</v>
      </c>
      <c r="AU224" s="232" t="s">
        <v>85</v>
      </c>
      <c r="AY224" s="18" t="s">
        <v>144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83</v>
      </c>
      <c r="BK224" s="233">
        <f>ROUND(I224*H224,2)</f>
        <v>0</v>
      </c>
      <c r="BL224" s="18" t="s">
        <v>277</v>
      </c>
      <c r="BM224" s="232" t="s">
        <v>1225</v>
      </c>
    </row>
    <row r="225" spans="1:51" s="15" customFormat="1" ht="12">
      <c r="A225" s="15"/>
      <c r="B225" s="257"/>
      <c r="C225" s="258"/>
      <c r="D225" s="236" t="s">
        <v>152</v>
      </c>
      <c r="E225" s="259" t="s">
        <v>1</v>
      </c>
      <c r="F225" s="260" t="s">
        <v>1220</v>
      </c>
      <c r="G225" s="258"/>
      <c r="H225" s="259" t="s">
        <v>1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152</v>
      </c>
      <c r="AU225" s="266" t="s">
        <v>85</v>
      </c>
      <c r="AV225" s="15" t="s">
        <v>83</v>
      </c>
      <c r="AW225" s="15" t="s">
        <v>32</v>
      </c>
      <c r="AX225" s="15" t="s">
        <v>76</v>
      </c>
      <c r="AY225" s="266" t="s">
        <v>144</v>
      </c>
    </row>
    <row r="226" spans="1:51" s="13" customFormat="1" ht="12">
      <c r="A226" s="13"/>
      <c r="B226" s="234"/>
      <c r="C226" s="235"/>
      <c r="D226" s="236" t="s">
        <v>152</v>
      </c>
      <c r="E226" s="237" t="s">
        <v>1</v>
      </c>
      <c r="F226" s="238" t="s">
        <v>76</v>
      </c>
      <c r="G226" s="235"/>
      <c r="H226" s="239">
        <v>0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152</v>
      </c>
      <c r="AU226" s="245" t="s">
        <v>85</v>
      </c>
      <c r="AV226" s="13" t="s">
        <v>85</v>
      </c>
      <c r="AW226" s="13" t="s">
        <v>32</v>
      </c>
      <c r="AX226" s="13" t="s">
        <v>76</v>
      </c>
      <c r="AY226" s="245" t="s">
        <v>144</v>
      </c>
    </row>
    <row r="227" spans="1:51" s="15" customFormat="1" ht="12">
      <c r="A227" s="15"/>
      <c r="B227" s="257"/>
      <c r="C227" s="258"/>
      <c r="D227" s="236" t="s">
        <v>152</v>
      </c>
      <c r="E227" s="259" t="s">
        <v>1</v>
      </c>
      <c r="F227" s="260" t="s">
        <v>1160</v>
      </c>
      <c r="G227" s="258"/>
      <c r="H227" s="259" t="s">
        <v>1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6" t="s">
        <v>152</v>
      </c>
      <c r="AU227" s="266" t="s">
        <v>85</v>
      </c>
      <c r="AV227" s="15" t="s">
        <v>83</v>
      </c>
      <c r="AW227" s="15" t="s">
        <v>32</v>
      </c>
      <c r="AX227" s="15" t="s">
        <v>76</v>
      </c>
      <c r="AY227" s="266" t="s">
        <v>144</v>
      </c>
    </row>
    <row r="228" spans="1:51" s="13" customFormat="1" ht="12">
      <c r="A228" s="13"/>
      <c r="B228" s="234"/>
      <c r="C228" s="235"/>
      <c r="D228" s="236" t="s">
        <v>152</v>
      </c>
      <c r="E228" s="237" t="s">
        <v>1</v>
      </c>
      <c r="F228" s="238" t="s">
        <v>1214</v>
      </c>
      <c r="G228" s="235"/>
      <c r="H228" s="239">
        <v>347.138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152</v>
      </c>
      <c r="AU228" s="245" t="s">
        <v>85</v>
      </c>
      <c r="AV228" s="13" t="s">
        <v>85</v>
      </c>
      <c r="AW228" s="13" t="s">
        <v>32</v>
      </c>
      <c r="AX228" s="13" t="s">
        <v>76</v>
      </c>
      <c r="AY228" s="245" t="s">
        <v>144</v>
      </c>
    </row>
    <row r="229" spans="1:51" s="15" customFormat="1" ht="12">
      <c r="A229" s="15"/>
      <c r="B229" s="257"/>
      <c r="C229" s="258"/>
      <c r="D229" s="236" t="s">
        <v>152</v>
      </c>
      <c r="E229" s="259" t="s">
        <v>1</v>
      </c>
      <c r="F229" s="260" t="s">
        <v>1162</v>
      </c>
      <c r="G229" s="258"/>
      <c r="H229" s="259" t="s">
        <v>1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6" t="s">
        <v>152</v>
      </c>
      <c r="AU229" s="266" t="s">
        <v>85</v>
      </c>
      <c r="AV229" s="15" t="s">
        <v>83</v>
      </c>
      <c r="AW229" s="15" t="s">
        <v>32</v>
      </c>
      <c r="AX229" s="15" t="s">
        <v>76</v>
      </c>
      <c r="AY229" s="266" t="s">
        <v>144</v>
      </c>
    </row>
    <row r="230" spans="1:51" s="13" customFormat="1" ht="12">
      <c r="A230" s="13"/>
      <c r="B230" s="234"/>
      <c r="C230" s="235"/>
      <c r="D230" s="236" t="s">
        <v>152</v>
      </c>
      <c r="E230" s="237" t="s">
        <v>1</v>
      </c>
      <c r="F230" s="238" t="s">
        <v>1215</v>
      </c>
      <c r="G230" s="235"/>
      <c r="H230" s="239">
        <v>210.432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152</v>
      </c>
      <c r="AU230" s="245" t="s">
        <v>85</v>
      </c>
      <c r="AV230" s="13" t="s">
        <v>85</v>
      </c>
      <c r="AW230" s="13" t="s">
        <v>32</v>
      </c>
      <c r="AX230" s="13" t="s">
        <v>76</v>
      </c>
      <c r="AY230" s="245" t="s">
        <v>144</v>
      </c>
    </row>
    <row r="231" spans="1:51" s="14" customFormat="1" ht="12">
      <c r="A231" s="14"/>
      <c r="B231" s="246"/>
      <c r="C231" s="247"/>
      <c r="D231" s="236" t="s">
        <v>152</v>
      </c>
      <c r="E231" s="248" t="s">
        <v>1</v>
      </c>
      <c r="F231" s="249" t="s">
        <v>156</v>
      </c>
      <c r="G231" s="247"/>
      <c r="H231" s="250">
        <v>557.57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152</v>
      </c>
      <c r="AU231" s="256" t="s">
        <v>85</v>
      </c>
      <c r="AV231" s="14" t="s">
        <v>150</v>
      </c>
      <c r="AW231" s="14" t="s">
        <v>32</v>
      </c>
      <c r="AX231" s="14" t="s">
        <v>83</v>
      </c>
      <c r="AY231" s="256" t="s">
        <v>144</v>
      </c>
    </row>
    <row r="232" spans="1:65" s="2" customFormat="1" ht="21.75" customHeight="1">
      <c r="A232" s="39"/>
      <c r="B232" s="40"/>
      <c r="C232" s="220" t="s">
        <v>448</v>
      </c>
      <c r="D232" s="220" t="s">
        <v>146</v>
      </c>
      <c r="E232" s="221" t="s">
        <v>1226</v>
      </c>
      <c r="F232" s="222" t="s">
        <v>1227</v>
      </c>
      <c r="G232" s="223" t="s">
        <v>183</v>
      </c>
      <c r="H232" s="224">
        <v>5.269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41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277</v>
      </c>
      <c r="AT232" s="232" t="s">
        <v>146</v>
      </c>
      <c r="AU232" s="232" t="s">
        <v>85</v>
      </c>
      <c r="AY232" s="18" t="s">
        <v>144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83</v>
      </c>
      <c r="BK232" s="233">
        <f>ROUND(I232*H232,2)</f>
        <v>0</v>
      </c>
      <c r="BL232" s="18" t="s">
        <v>277</v>
      </c>
      <c r="BM232" s="232" t="s">
        <v>1228</v>
      </c>
    </row>
    <row r="233" spans="1:63" s="12" customFormat="1" ht="22.8" customHeight="1">
      <c r="A233" s="12"/>
      <c r="B233" s="204"/>
      <c r="C233" s="205"/>
      <c r="D233" s="206" t="s">
        <v>75</v>
      </c>
      <c r="E233" s="218" t="s">
        <v>1229</v>
      </c>
      <c r="F233" s="218" t="s">
        <v>1230</v>
      </c>
      <c r="G233" s="205"/>
      <c r="H233" s="205"/>
      <c r="I233" s="208"/>
      <c r="J233" s="219">
        <f>BK233</f>
        <v>0</v>
      </c>
      <c r="K233" s="205"/>
      <c r="L233" s="210"/>
      <c r="M233" s="211"/>
      <c r="N233" s="212"/>
      <c r="O233" s="212"/>
      <c r="P233" s="213">
        <f>SUM(P234:P254)</f>
        <v>0</v>
      </c>
      <c r="Q233" s="212"/>
      <c r="R233" s="213">
        <f>SUM(R234:R254)</f>
        <v>0.15547999999999998</v>
      </c>
      <c r="S233" s="212"/>
      <c r="T233" s="214">
        <f>SUM(T234:T254)</f>
        <v>0.10715559999999999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5" t="s">
        <v>85</v>
      </c>
      <c r="AT233" s="216" t="s">
        <v>75</v>
      </c>
      <c r="AU233" s="216" t="s">
        <v>83</v>
      </c>
      <c r="AY233" s="215" t="s">
        <v>144</v>
      </c>
      <c r="BK233" s="217">
        <f>SUM(BK234:BK254)</f>
        <v>0</v>
      </c>
    </row>
    <row r="234" spans="1:65" s="2" customFormat="1" ht="21.75" customHeight="1">
      <c r="A234" s="39"/>
      <c r="B234" s="40"/>
      <c r="C234" s="220" t="s">
        <v>460</v>
      </c>
      <c r="D234" s="220" t="s">
        <v>146</v>
      </c>
      <c r="E234" s="221" t="s">
        <v>1231</v>
      </c>
      <c r="F234" s="222" t="s">
        <v>1232</v>
      </c>
      <c r="G234" s="223" t="s">
        <v>238</v>
      </c>
      <c r="H234" s="224">
        <v>111.38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41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277</v>
      </c>
      <c r="AT234" s="232" t="s">
        <v>146</v>
      </c>
      <c r="AU234" s="232" t="s">
        <v>85</v>
      </c>
      <c r="AY234" s="18" t="s">
        <v>144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83</v>
      </c>
      <c r="BK234" s="233">
        <f>ROUND(I234*H234,2)</f>
        <v>0</v>
      </c>
      <c r="BL234" s="18" t="s">
        <v>277</v>
      </c>
      <c r="BM234" s="232" t="s">
        <v>1233</v>
      </c>
    </row>
    <row r="235" spans="1:51" s="13" customFormat="1" ht="12">
      <c r="A235" s="13"/>
      <c r="B235" s="234"/>
      <c r="C235" s="235"/>
      <c r="D235" s="236" t="s">
        <v>152</v>
      </c>
      <c r="E235" s="237" t="s">
        <v>1</v>
      </c>
      <c r="F235" s="238" t="s">
        <v>1234</v>
      </c>
      <c r="G235" s="235"/>
      <c r="H235" s="239">
        <v>14.66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152</v>
      </c>
      <c r="AU235" s="245" t="s">
        <v>85</v>
      </c>
      <c r="AV235" s="13" t="s">
        <v>85</v>
      </c>
      <c r="AW235" s="13" t="s">
        <v>32</v>
      </c>
      <c r="AX235" s="13" t="s">
        <v>76</v>
      </c>
      <c r="AY235" s="245" t="s">
        <v>144</v>
      </c>
    </row>
    <row r="236" spans="1:51" s="13" customFormat="1" ht="12">
      <c r="A236" s="13"/>
      <c r="B236" s="234"/>
      <c r="C236" s="235"/>
      <c r="D236" s="236" t="s">
        <v>152</v>
      </c>
      <c r="E236" s="237" t="s">
        <v>1</v>
      </c>
      <c r="F236" s="238" t="s">
        <v>1235</v>
      </c>
      <c r="G236" s="235"/>
      <c r="H236" s="239">
        <v>14.87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152</v>
      </c>
      <c r="AU236" s="245" t="s">
        <v>85</v>
      </c>
      <c r="AV236" s="13" t="s">
        <v>85</v>
      </c>
      <c r="AW236" s="13" t="s">
        <v>32</v>
      </c>
      <c r="AX236" s="13" t="s">
        <v>76</v>
      </c>
      <c r="AY236" s="245" t="s">
        <v>144</v>
      </c>
    </row>
    <row r="237" spans="1:51" s="13" customFormat="1" ht="12">
      <c r="A237" s="13"/>
      <c r="B237" s="234"/>
      <c r="C237" s="235"/>
      <c r="D237" s="236" t="s">
        <v>152</v>
      </c>
      <c r="E237" s="237" t="s">
        <v>1</v>
      </c>
      <c r="F237" s="238" t="s">
        <v>1236</v>
      </c>
      <c r="G237" s="235"/>
      <c r="H237" s="239">
        <v>81.85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152</v>
      </c>
      <c r="AU237" s="245" t="s">
        <v>85</v>
      </c>
      <c r="AV237" s="13" t="s">
        <v>85</v>
      </c>
      <c r="AW237" s="13" t="s">
        <v>32</v>
      </c>
      <c r="AX237" s="13" t="s">
        <v>76</v>
      </c>
      <c r="AY237" s="245" t="s">
        <v>144</v>
      </c>
    </row>
    <row r="238" spans="1:51" s="14" customFormat="1" ht="12">
      <c r="A238" s="14"/>
      <c r="B238" s="246"/>
      <c r="C238" s="247"/>
      <c r="D238" s="236" t="s">
        <v>152</v>
      </c>
      <c r="E238" s="248" t="s">
        <v>1</v>
      </c>
      <c r="F238" s="249" t="s">
        <v>156</v>
      </c>
      <c r="G238" s="247"/>
      <c r="H238" s="250">
        <v>111.38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152</v>
      </c>
      <c r="AU238" s="256" t="s">
        <v>85</v>
      </c>
      <c r="AV238" s="14" t="s">
        <v>150</v>
      </c>
      <c r="AW238" s="14" t="s">
        <v>32</v>
      </c>
      <c r="AX238" s="14" t="s">
        <v>83</v>
      </c>
      <c r="AY238" s="256" t="s">
        <v>144</v>
      </c>
    </row>
    <row r="239" spans="1:65" s="2" customFormat="1" ht="16.5" customHeight="1">
      <c r="A239" s="39"/>
      <c r="B239" s="40"/>
      <c r="C239" s="278" t="s">
        <v>465</v>
      </c>
      <c r="D239" s="278" t="s">
        <v>272</v>
      </c>
      <c r="E239" s="279" t="s">
        <v>1237</v>
      </c>
      <c r="F239" s="280" t="s">
        <v>1238</v>
      </c>
      <c r="G239" s="281" t="s">
        <v>1239</v>
      </c>
      <c r="H239" s="282">
        <v>111.38</v>
      </c>
      <c r="I239" s="283"/>
      <c r="J239" s="284">
        <f>ROUND(I239*H239,2)</f>
        <v>0</v>
      </c>
      <c r="K239" s="285"/>
      <c r="L239" s="286"/>
      <c r="M239" s="287" t="s">
        <v>1</v>
      </c>
      <c r="N239" s="288" t="s">
        <v>41</v>
      </c>
      <c r="O239" s="92"/>
      <c r="P239" s="230">
        <f>O239*H239</f>
        <v>0</v>
      </c>
      <c r="Q239" s="230">
        <v>0.001</v>
      </c>
      <c r="R239" s="230">
        <f>Q239*H239</f>
        <v>0.11137999999999999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435</v>
      </c>
      <c r="AT239" s="232" t="s">
        <v>272</v>
      </c>
      <c r="AU239" s="232" t="s">
        <v>85</v>
      </c>
      <c r="AY239" s="18" t="s">
        <v>144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83</v>
      </c>
      <c r="BK239" s="233">
        <f>ROUND(I239*H239,2)</f>
        <v>0</v>
      </c>
      <c r="BL239" s="18" t="s">
        <v>277</v>
      </c>
      <c r="BM239" s="232" t="s">
        <v>1240</v>
      </c>
    </row>
    <row r="240" spans="1:65" s="2" customFormat="1" ht="21.75" customHeight="1">
      <c r="A240" s="39"/>
      <c r="B240" s="40"/>
      <c r="C240" s="220" t="s">
        <v>470</v>
      </c>
      <c r="D240" s="220" t="s">
        <v>146</v>
      </c>
      <c r="E240" s="221" t="s">
        <v>1241</v>
      </c>
      <c r="F240" s="222" t="s">
        <v>1242</v>
      </c>
      <c r="G240" s="223" t="s">
        <v>531</v>
      </c>
      <c r="H240" s="224">
        <v>4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41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659</v>
      </c>
      <c r="AT240" s="232" t="s">
        <v>146</v>
      </c>
      <c r="AU240" s="232" t="s">
        <v>85</v>
      </c>
      <c r="AY240" s="18" t="s">
        <v>144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83</v>
      </c>
      <c r="BK240" s="233">
        <f>ROUND(I240*H240,2)</f>
        <v>0</v>
      </c>
      <c r="BL240" s="18" t="s">
        <v>659</v>
      </c>
      <c r="BM240" s="232" t="s">
        <v>1243</v>
      </c>
    </row>
    <row r="241" spans="1:65" s="2" customFormat="1" ht="21.75" customHeight="1">
      <c r="A241" s="39"/>
      <c r="B241" s="40"/>
      <c r="C241" s="278" t="s">
        <v>475</v>
      </c>
      <c r="D241" s="278" t="s">
        <v>272</v>
      </c>
      <c r="E241" s="279" t="s">
        <v>1244</v>
      </c>
      <c r="F241" s="280" t="s">
        <v>1245</v>
      </c>
      <c r="G241" s="281" t="s">
        <v>531</v>
      </c>
      <c r="H241" s="282">
        <v>4</v>
      </c>
      <c r="I241" s="283"/>
      <c r="J241" s="284">
        <f>ROUND(I241*H241,2)</f>
        <v>0</v>
      </c>
      <c r="K241" s="285"/>
      <c r="L241" s="286"/>
      <c r="M241" s="287" t="s">
        <v>1</v>
      </c>
      <c r="N241" s="288" t="s">
        <v>41</v>
      </c>
      <c r="O241" s="92"/>
      <c r="P241" s="230">
        <f>O241*H241</f>
        <v>0</v>
      </c>
      <c r="Q241" s="230">
        <v>0.0042</v>
      </c>
      <c r="R241" s="230">
        <f>Q241*H241</f>
        <v>0.0168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1246</v>
      </c>
      <c r="AT241" s="232" t="s">
        <v>272</v>
      </c>
      <c r="AU241" s="232" t="s">
        <v>85</v>
      </c>
      <c r="AY241" s="18" t="s">
        <v>144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83</v>
      </c>
      <c r="BK241" s="233">
        <f>ROUND(I241*H241,2)</f>
        <v>0</v>
      </c>
      <c r="BL241" s="18" t="s">
        <v>659</v>
      </c>
      <c r="BM241" s="232" t="s">
        <v>1247</v>
      </c>
    </row>
    <row r="242" spans="1:65" s="2" customFormat="1" ht="21.75" customHeight="1">
      <c r="A242" s="39"/>
      <c r="B242" s="40"/>
      <c r="C242" s="220" t="s">
        <v>481</v>
      </c>
      <c r="D242" s="220" t="s">
        <v>146</v>
      </c>
      <c r="E242" s="221" t="s">
        <v>1248</v>
      </c>
      <c r="F242" s="222" t="s">
        <v>1249</v>
      </c>
      <c r="G242" s="223" t="s">
        <v>531</v>
      </c>
      <c r="H242" s="224">
        <v>4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41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277</v>
      </c>
      <c r="AT242" s="232" t="s">
        <v>146</v>
      </c>
      <c r="AU242" s="232" t="s">
        <v>85</v>
      </c>
      <c r="AY242" s="18" t="s">
        <v>144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83</v>
      </c>
      <c r="BK242" s="233">
        <f>ROUND(I242*H242,2)</f>
        <v>0</v>
      </c>
      <c r="BL242" s="18" t="s">
        <v>277</v>
      </c>
      <c r="BM242" s="232" t="s">
        <v>1250</v>
      </c>
    </row>
    <row r="243" spans="1:65" s="2" customFormat="1" ht="21.75" customHeight="1">
      <c r="A243" s="39"/>
      <c r="B243" s="40"/>
      <c r="C243" s="220" t="s">
        <v>509</v>
      </c>
      <c r="D243" s="220" t="s">
        <v>146</v>
      </c>
      <c r="E243" s="221" t="s">
        <v>1251</v>
      </c>
      <c r="F243" s="222" t="s">
        <v>1252</v>
      </c>
      <c r="G243" s="223" t="s">
        <v>238</v>
      </c>
      <c r="H243" s="224">
        <v>29.53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41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0.00062</v>
      </c>
      <c r="T243" s="231">
        <f>S243*H243</f>
        <v>0.0183086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277</v>
      </c>
      <c r="AT243" s="232" t="s">
        <v>146</v>
      </c>
      <c r="AU243" s="232" t="s">
        <v>85</v>
      </c>
      <c r="AY243" s="18" t="s">
        <v>144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83</v>
      </c>
      <c r="BK243" s="233">
        <f>ROUND(I243*H243,2)</f>
        <v>0</v>
      </c>
      <c r="BL243" s="18" t="s">
        <v>277</v>
      </c>
      <c r="BM243" s="232" t="s">
        <v>1253</v>
      </c>
    </row>
    <row r="244" spans="1:51" s="13" customFormat="1" ht="12">
      <c r="A244" s="13"/>
      <c r="B244" s="234"/>
      <c r="C244" s="235"/>
      <c r="D244" s="236" t="s">
        <v>152</v>
      </c>
      <c r="E244" s="237" t="s">
        <v>1</v>
      </c>
      <c r="F244" s="238" t="s">
        <v>1234</v>
      </c>
      <c r="G244" s="235"/>
      <c r="H244" s="239">
        <v>14.66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152</v>
      </c>
      <c r="AU244" s="245" t="s">
        <v>85</v>
      </c>
      <c r="AV244" s="13" t="s">
        <v>85</v>
      </c>
      <c r="AW244" s="13" t="s">
        <v>32</v>
      </c>
      <c r="AX244" s="13" t="s">
        <v>76</v>
      </c>
      <c r="AY244" s="245" t="s">
        <v>144</v>
      </c>
    </row>
    <row r="245" spans="1:51" s="13" customFormat="1" ht="12">
      <c r="A245" s="13"/>
      <c r="B245" s="234"/>
      <c r="C245" s="235"/>
      <c r="D245" s="236" t="s">
        <v>152</v>
      </c>
      <c r="E245" s="237" t="s">
        <v>1</v>
      </c>
      <c r="F245" s="238" t="s">
        <v>1235</v>
      </c>
      <c r="G245" s="235"/>
      <c r="H245" s="239">
        <v>14.87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152</v>
      </c>
      <c r="AU245" s="245" t="s">
        <v>85</v>
      </c>
      <c r="AV245" s="13" t="s">
        <v>85</v>
      </c>
      <c r="AW245" s="13" t="s">
        <v>32</v>
      </c>
      <c r="AX245" s="13" t="s">
        <v>76</v>
      </c>
      <c r="AY245" s="245" t="s">
        <v>144</v>
      </c>
    </row>
    <row r="246" spans="1:51" s="14" customFormat="1" ht="12">
      <c r="A246" s="14"/>
      <c r="B246" s="246"/>
      <c r="C246" s="247"/>
      <c r="D246" s="236" t="s">
        <v>152</v>
      </c>
      <c r="E246" s="248" t="s">
        <v>1</v>
      </c>
      <c r="F246" s="249" t="s">
        <v>156</v>
      </c>
      <c r="G246" s="247"/>
      <c r="H246" s="250">
        <v>29.53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6" t="s">
        <v>152</v>
      </c>
      <c r="AU246" s="256" t="s">
        <v>85</v>
      </c>
      <c r="AV246" s="14" t="s">
        <v>150</v>
      </c>
      <c r="AW246" s="14" t="s">
        <v>32</v>
      </c>
      <c r="AX246" s="14" t="s">
        <v>83</v>
      </c>
      <c r="AY246" s="256" t="s">
        <v>144</v>
      </c>
    </row>
    <row r="247" spans="1:65" s="2" customFormat="1" ht="21.75" customHeight="1">
      <c r="A247" s="39"/>
      <c r="B247" s="40"/>
      <c r="C247" s="220" t="s">
        <v>514</v>
      </c>
      <c r="D247" s="220" t="s">
        <v>146</v>
      </c>
      <c r="E247" s="221" t="s">
        <v>1254</v>
      </c>
      <c r="F247" s="222" t="s">
        <v>1255</v>
      </c>
      <c r="G247" s="223" t="s">
        <v>238</v>
      </c>
      <c r="H247" s="224">
        <v>81.85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41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0.00062</v>
      </c>
      <c r="T247" s="231">
        <f>S247*H247</f>
        <v>0.050746999999999994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277</v>
      </c>
      <c r="AT247" s="232" t="s">
        <v>146</v>
      </c>
      <c r="AU247" s="232" t="s">
        <v>85</v>
      </c>
      <c r="AY247" s="18" t="s">
        <v>144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83</v>
      </c>
      <c r="BK247" s="233">
        <f>ROUND(I247*H247,2)</f>
        <v>0</v>
      </c>
      <c r="BL247" s="18" t="s">
        <v>277</v>
      </c>
      <c r="BM247" s="232" t="s">
        <v>1256</v>
      </c>
    </row>
    <row r="248" spans="1:51" s="13" customFormat="1" ht="12">
      <c r="A248" s="13"/>
      <c r="B248" s="234"/>
      <c r="C248" s="235"/>
      <c r="D248" s="236" t="s">
        <v>152</v>
      </c>
      <c r="E248" s="237" t="s">
        <v>1</v>
      </c>
      <c r="F248" s="238" t="s">
        <v>1236</v>
      </c>
      <c r="G248" s="235"/>
      <c r="H248" s="239">
        <v>81.85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152</v>
      </c>
      <c r="AU248" s="245" t="s">
        <v>85</v>
      </c>
      <c r="AV248" s="13" t="s">
        <v>85</v>
      </c>
      <c r="AW248" s="13" t="s">
        <v>32</v>
      </c>
      <c r="AX248" s="13" t="s">
        <v>83</v>
      </c>
      <c r="AY248" s="245" t="s">
        <v>144</v>
      </c>
    </row>
    <row r="249" spans="1:65" s="2" customFormat="1" ht="21.75" customHeight="1">
      <c r="A249" s="39"/>
      <c r="B249" s="40"/>
      <c r="C249" s="220" t="s">
        <v>519</v>
      </c>
      <c r="D249" s="220" t="s">
        <v>146</v>
      </c>
      <c r="E249" s="221" t="s">
        <v>1257</v>
      </c>
      <c r="F249" s="222" t="s">
        <v>1258</v>
      </c>
      <c r="G249" s="223" t="s">
        <v>531</v>
      </c>
      <c r="H249" s="224">
        <v>82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41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0.00028</v>
      </c>
      <c r="T249" s="231">
        <f>S249*H249</f>
        <v>0.022959999999999998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277</v>
      </c>
      <c r="AT249" s="232" t="s">
        <v>146</v>
      </c>
      <c r="AU249" s="232" t="s">
        <v>85</v>
      </c>
      <c r="AY249" s="18" t="s">
        <v>144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83</v>
      </c>
      <c r="BK249" s="233">
        <f>ROUND(I249*H249,2)</f>
        <v>0</v>
      </c>
      <c r="BL249" s="18" t="s">
        <v>277</v>
      </c>
      <c r="BM249" s="232" t="s">
        <v>1259</v>
      </c>
    </row>
    <row r="250" spans="1:65" s="2" customFormat="1" ht="21.75" customHeight="1">
      <c r="A250" s="39"/>
      <c r="B250" s="40"/>
      <c r="C250" s="220" t="s">
        <v>523</v>
      </c>
      <c r="D250" s="220" t="s">
        <v>146</v>
      </c>
      <c r="E250" s="221" t="s">
        <v>1260</v>
      </c>
      <c r="F250" s="222" t="s">
        <v>1261</v>
      </c>
      <c r="G250" s="223" t="s">
        <v>531</v>
      </c>
      <c r="H250" s="224">
        <v>30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41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0.00021</v>
      </c>
      <c r="T250" s="231">
        <f>S250*H250</f>
        <v>0.0063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277</v>
      </c>
      <c r="AT250" s="232" t="s">
        <v>146</v>
      </c>
      <c r="AU250" s="232" t="s">
        <v>85</v>
      </c>
      <c r="AY250" s="18" t="s">
        <v>144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83</v>
      </c>
      <c r="BK250" s="233">
        <f>ROUND(I250*H250,2)</f>
        <v>0</v>
      </c>
      <c r="BL250" s="18" t="s">
        <v>277</v>
      </c>
      <c r="BM250" s="232" t="s">
        <v>1262</v>
      </c>
    </row>
    <row r="251" spans="1:65" s="2" customFormat="1" ht="21.75" customHeight="1">
      <c r="A251" s="39"/>
      <c r="B251" s="40"/>
      <c r="C251" s="220" t="s">
        <v>528</v>
      </c>
      <c r="D251" s="220" t="s">
        <v>146</v>
      </c>
      <c r="E251" s="221" t="s">
        <v>1263</v>
      </c>
      <c r="F251" s="222" t="s">
        <v>1264</v>
      </c>
      <c r="G251" s="223" t="s">
        <v>531</v>
      </c>
      <c r="H251" s="224">
        <v>4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41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0.00221</v>
      </c>
      <c r="T251" s="231">
        <f>S251*H251</f>
        <v>0.00884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277</v>
      </c>
      <c r="AT251" s="232" t="s">
        <v>146</v>
      </c>
      <c r="AU251" s="232" t="s">
        <v>85</v>
      </c>
      <c r="AY251" s="18" t="s">
        <v>144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83</v>
      </c>
      <c r="BK251" s="233">
        <f>ROUND(I251*H251,2)</f>
        <v>0</v>
      </c>
      <c r="BL251" s="18" t="s">
        <v>277</v>
      </c>
      <c r="BM251" s="232" t="s">
        <v>1265</v>
      </c>
    </row>
    <row r="252" spans="1:65" s="2" customFormat="1" ht="21.75" customHeight="1">
      <c r="A252" s="39"/>
      <c r="B252" s="40"/>
      <c r="C252" s="220" t="s">
        <v>533</v>
      </c>
      <c r="D252" s="220" t="s">
        <v>146</v>
      </c>
      <c r="E252" s="221" t="s">
        <v>1266</v>
      </c>
      <c r="F252" s="222" t="s">
        <v>1267</v>
      </c>
      <c r="G252" s="223" t="s">
        <v>531</v>
      </c>
      <c r="H252" s="224">
        <v>6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41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277</v>
      </c>
      <c r="AT252" s="232" t="s">
        <v>146</v>
      </c>
      <c r="AU252" s="232" t="s">
        <v>85</v>
      </c>
      <c r="AY252" s="18" t="s">
        <v>144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83</v>
      </c>
      <c r="BK252" s="233">
        <f>ROUND(I252*H252,2)</f>
        <v>0</v>
      </c>
      <c r="BL252" s="18" t="s">
        <v>277</v>
      </c>
      <c r="BM252" s="232" t="s">
        <v>1268</v>
      </c>
    </row>
    <row r="253" spans="1:65" s="2" customFormat="1" ht="16.5" customHeight="1">
      <c r="A253" s="39"/>
      <c r="B253" s="40"/>
      <c r="C253" s="278" t="s">
        <v>537</v>
      </c>
      <c r="D253" s="278" t="s">
        <v>272</v>
      </c>
      <c r="E253" s="279" t="s">
        <v>1269</v>
      </c>
      <c r="F253" s="280" t="s">
        <v>1270</v>
      </c>
      <c r="G253" s="281" t="s">
        <v>531</v>
      </c>
      <c r="H253" s="282">
        <v>6</v>
      </c>
      <c r="I253" s="283"/>
      <c r="J253" s="284">
        <f>ROUND(I253*H253,2)</f>
        <v>0</v>
      </c>
      <c r="K253" s="285"/>
      <c r="L253" s="286"/>
      <c r="M253" s="287" t="s">
        <v>1</v>
      </c>
      <c r="N253" s="288" t="s">
        <v>41</v>
      </c>
      <c r="O253" s="92"/>
      <c r="P253" s="230">
        <f>O253*H253</f>
        <v>0</v>
      </c>
      <c r="Q253" s="230">
        <v>0.00455</v>
      </c>
      <c r="R253" s="230">
        <f>Q253*H253</f>
        <v>0.0273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435</v>
      </c>
      <c r="AT253" s="232" t="s">
        <v>272</v>
      </c>
      <c r="AU253" s="232" t="s">
        <v>85</v>
      </c>
      <c r="AY253" s="18" t="s">
        <v>144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83</v>
      </c>
      <c r="BK253" s="233">
        <f>ROUND(I253*H253,2)</f>
        <v>0</v>
      </c>
      <c r="BL253" s="18" t="s">
        <v>277</v>
      </c>
      <c r="BM253" s="232" t="s">
        <v>1271</v>
      </c>
    </row>
    <row r="254" spans="1:65" s="2" customFormat="1" ht="21.75" customHeight="1">
      <c r="A254" s="39"/>
      <c r="B254" s="40"/>
      <c r="C254" s="220" t="s">
        <v>541</v>
      </c>
      <c r="D254" s="220" t="s">
        <v>146</v>
      </c>
      <c r="E254" s="221" t="s">
        <v>1272</v>
      </c>
      <c r="F254" s="222" t="s">
        <v>1273</v>
      </c>
      <c r="G254" s="223" t="s">
        <v>183</v>
      </c>
      <c r="H254" s="224">
        <v>0.139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41</v>
      </c>
      <c r="O254" s="92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277</v>
      </c>
      <c r="AT254" s="232" t="s">
        <v>146</v>
      </c>
      <c r="AU254" s="232" t="s">
        <v>85</v>
      </c>
      <c r="AY254" s="18" t="s">
        <v>144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83</v>
      </c>
      <c r="BK254" s="233">
        <f>ROUND(I254*H254,2)</f>
        <v>0</v>
      </c>
      <c r="BL254" s="18" t="s">
        <v>277</v>
      </c>
      <c r="BM254" s="232" t="s">
        <v>1274</v>
      </c>
    </row>
    <row r="255" spans="1:63" s="12" customFormat="1" ht="22.8" customHeight="1">
      <c r="A255" s="12"/>
      <c r="B255" s="204"/>
      <c r="C255" s="205"/>
      <c r="D255" s="206" t="s">
        <v>75</v>
      </c>
      <c r="E255" s="218" t="s">
        <v>757</v>
      </c>
      <c r="F255" s="218" t="s">
        <v>758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SUM(P256:P261)</f>
        <v>0</v>
      </c>
      <c r="Q255" s="212"/>
      <c r="R255" s="213">
        <f>SUM(R256:R261)</f>
        <v>1.46159176</v>
      </c>
      <c r="S255" s="212"/>
      <c r="T255" s="214">
        <f>SUM(T256:T261)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5" t="s">
        <v>85</v>
      </c>
      <c r="AT255" s="216" t="s">
        <v>75</v>
      </c>
      <c r="AU255" s="216" t="s">
        <v>83</v>
      </c>
      <c r="AY255" s="215" t="s">
        <v>144</v>
      </c>
      <c r="BK255" s="217">
        <f>SUM(BK256:BK261)</f>
        <v>0</v>
      </c>
    </row>
    <row r="256" spans="1:65" s="2" customFormat="1" ht="33" customHeight="1">
      <c r="A256" s="39"/>
      <c r="B256" s="40"/>
      <c r="C256" s="220" t="s">
        <v>546</v>
      </c>
      <c r="D256" s="220" t="s">
        <v>146</v>
      </c>
      <c r="E256" s="221" t="s">
        <v>1275</v>
      </c>
      <c r="F256" s="222" t="s">
        <v>1276</v>
      </c>
      <c r="G256" s="223" t="s">
        <v>177</v>
      </c>
      <c r="H256" s="224">
        <v>102.712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41</v>
      </c>
      <c r="O256" s="92"/>
      <c r="P256" s="230">
        <f>O256*H256</f>
        <v>0</v>
      </c>
      <c r="Q256" s="230">
        <v>0.01423</v>
      </c>
      <c r="R256" s="230">
        <f>Q256*H256</f>
        <v>1.46159176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277</v>
      </c>
      <c r="AT256" s="232" t="s">
        <v>146</v>
      </c>
      <c r="AU256" s="232" t="s">
        <v>85</v>
      </c>
      <c r="AY256" s="18" t="s">
        <v>144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83</v>
      </c>
      <c r="BK256" s="233">
        <f>ROUND(I256*H256,2)</f>
        <v>0</v>
      </c>
      <c r="BL256" s="18" t="s">
        <v>277</v>
      </c>
      <c r="BM256" s="232" t="s">
        <v>1277</v>
      </c>
    </row>
    <row r="257" spans="1:51" s="13" customFormat="1" ht="12">
      <c r="A257" s="13"/>
      <c r="B257" s="234"/>
      <c r="C257" s="235"/>
      <c r="D257" s="236" t="s">
        <v>152</v>
      </c>
      <c r="E257" s="237" t="s">
        <v>1</v>
      </c>
      <c r="F257" s="238" t="s">
        <v>1278</v>
      </c>
      <c r="G257" s="235"/>
      <c r="H257" s="239">
        <v>83.574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152</v>
      </c>
      <c r="AU257" s="245" t="s">
        <v>85</v>
      </c>
      <c r="AV257" s="13" t="s">
        <v>85</v>
      </c>
      <c r="AW257" s="13" t="s">
        <v>32</v>
      </c>
      <c r="AX257" s="13" t="s">
        <v>76</v>
      </c>
      <c r="AY257" s="245" t="s">
        <v>144</v>
      </c>
    </row>
    <row r="258" spans="1:51" s="13" customFormat="1" ht="12">
      <c r="A258" s="13"/>
      <c r="B258" s="234"/>
      <c r="C258" s="235"/>
      <c r="D258" s="236" t="s">
        <v>152</v>
      </c>
      <c r="E258" s="237" t="s">
        <v>1</v>
      </c>
      <c r="F258" s="238" t="s">
        <v>1186</v>
      </c>
      <c r="G258" s="235"/>
      <c r="H258" s="239">
        <v>14.057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152</v>
      </c>
      <c r="AU258" s="245" t="s">
        <v>85</v>
      </c>
      <c r="AV258" s="13" t="s">
        <v>85</v>
      </c>
      <c r="AW258" s="13" t="s">
        <v>32</v>
      </c>
      <c r="AX258" s="13" t="s">
        <v>76</v>
      </c>
      <c r="AY258" s="245" t="s">
        <v>144</v>
      </c>
    </row>
    <row r="259" spans="1:51" s="13" customFormat="1" ht="12">
      <c r="A259" s="13"/>
      <c r="B259" s="234"/>
      <c r="C259" s="235"/>
      <c r="D259" s="236" t="s">
        <v>152</v>
      </c>
      <c r="E259" s="237" t="s">
        <v>1</v>
      </c>
      <c r="F259" s="238" t="s">
        <v>1187</v>
      </c>
      <c r="G259" s="235"/>
      <c r="H259" s="239">
        <v>5.081</v>
      </c>
      <c r="I259" s="240"/>
      <c r="J259" s="235"/>
      <c r="K259" s="235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152</v>
      </c>
      <c r="AU259" s="245" t="s">
        <v>85</v>
      </c>
      <c r="AV259" s="13" t="s">
        <v>85</v>
      </c>
      <c r="AW259" s="13" t="s">
        <v>32</v>
      </c>
      <c r="AX259" s="13" t="s">
        <v>76</v>
      </c>
      <c r="AY259" s="245" t="s">
        <v>144</v>
      </c>
    </row>
    <row r="260" spans="1:51" s="14" customFormat="1" ht="12">
      <c r="A260" s="14"/>
      <c r="B260" s="246"/>
      <c r="C260" s="247"/>
      <c r="D260" s="236" t="s">
        <v>152</v>
      </c>
      <c r="E260" s="248" t="s">
        <v>1</v>
      </c>
      <c r="F260" s="249" t="s">
        <v>156</v>
      </c>
      <c r="G260" s="247"/>
      <c r="H260" s="250">
        <v>102.712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152</v>
      </c>
      <c r="AU260" s="256" t="s">
        <v>85</v>
      </c>
      <c r="AV260" s="14" t="s">
        <v>150</v>
      </c>
      <c r="AW260" s="14" t="s">
        <v>32</v>
      </c>
      <c r="AX260" s="14" t="s">
        <v>83</v>
      </c>
      <c r="AY260" s="256" t="s">
        <v>144</v>
      </c>
    </row>
    <row r="261" spans="1:65" s="2" customFormat="1" ht="21.75" customHeight="1">
      <c r="A261" s="39"/>
      <c r="B261" s="40"/>
      <c r="C261" s="220" t="s">
        <v>553</v>
      </c>
      <c r="D261" s="220" t="s">
        <v>146</v>
      </c>
      <c r="E261" s="221" t="s">
        <v>766</v>
      </c>
      <c r="F261" s="222" t="s">
        <v>767</v>
      </c>
      <c r="G261" s="223" t="s">
        <v>183</v>
      </c>
      <c r="H261" s="224">
        <v>1.462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41</v>
      </c>
      <c r="O261" s="92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277</v>
      </c>
      <c r="AT261" s="232" t="s">
        <v>146</v>
      </c>
      <c r="AU261" s="232" t="s">
        <v>85</v>
      </c>
      <c r="AY261" s="18" t="s">
        <v>144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83</v>
      </c>
      <c r="BK261" s="233">
        <f>ROUND(I261*H261,2)</f>
        <v>0</v>
      </c>
      <c r="BL261" s="18" t="s">
        <v>277</v>
      </c>
      <c r="BM261" s="232" t="s">
        <v>1279</v>
      </c>
    </row>
    <row r="262" spans="1:63" s="12" customFormat="1" ht="22.8" customHeight="1">
      <c r="A262" s="12"/>
      <c r="B262" s="204"/>
      <c r="C262" s="205"/>
      <c r="D262" s="206" t="s">
        <v>75</v>
      </c>
      <c r="E262" s="218" t="s">
        <v>769</v>
      </c>
      <c r="F262" s="218" t="s">
        <v>770</v>
      </c>
      <c r="G262" s="205"/>
      <c r="H262" s="205"/>
      <c r="I262" s="208"/>
      <c r="J262" s="219">
        <f>BK262</f>
        <v>0</v>
      </c>
      <c r="K262" s="205"/>
      <c r="L262" s="210"/>
      <c r="M262" s="211"/>
      <c r="N262" s="212"/>
      <c r="O262" s="212"/>
      <c r="P262" s="213">
        <f>SUM(P263:P278)</f>
        <v>0</v>
      </c>
      <c r="Q262" s="212"/>
      <c r="R262" s="213">
        <f>SUM(R263:R278)</f>
        <v>0.20685599999999998</v>
      </c>
      <c r="S262" s="212"/>
      <c r="T262" s="214">
        <f>SUM(T263:T278)</f>
        <v>0.6075271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5" t="s">
        <v>85</v>
      </c>
      <c r="AT262" s="216" t="s">
        <v>75</v>
      </c>
      <c r="AU262" s="216" t="s">
        <v>83</v>
      </c>
      <c r="AY262" s="215" t="s">
        <v>144</v>
      </c>
      <c r="BK262" s="217">
        <f>SUM(BK263:BK278)</f>
        <v>0</v>
      </c>
    </row>
    <row r="263" spans="1:65" s="2" customFormat="1" ht="21.75" customHeight="1">
      <c r="A263" s="39"/>
      <c r="B263" s="40"/>
      <c r="C263" s="220" t="s">
        <v>559</v>
      </c>
      <c r="D263" s="220" t="s">
        <v>146</v>
      </c>
      <c r="E263" s="221" t="s">
        <v>1280</v>
      </c>
      <c r="F263" s="222" t="s">
        <v>1281</v>
      </c>
      <c r="G263" s="223" t="s">
        <v>238</v>
      </c>
      <c r="H263" s="224">
        <v>107.56</v>
      </c>
      <c r="I263" s="225"/>
      <c r="J263" s="226">
        <f>ROUND(I263*H263,2)</f>
        <v>0</v>
      </c>
      <c r="K263" s="227"/>
      <c r="L263" s="45"/>
      <c r="M263" s="228" t="s">
        <v>1</v>
      </c>
      <c r="N263" s="229" t="s">
        <v>41</v>
      </c>
      <c r="O263" s="92"/>
      <c r="P263" s="230">
        <f>O263*H263</f>
        <v>0</v>
      </c>
      <c r="Q263" s="230">
        <v>0</v>
      </c>
      <c r="R263" s="230">
        <f>Q263*H263</f>
        <v>0</v>
      </c>
      <c r="S263" s="230">
        <v>0.00177</v>
      </c>
      <c r="T263" s="231">
        <f>S263*H263</f>
        <v>0.1903812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277</v>
      </c>
      <c r="AT263" s="232" t="s">
        <v>146</v>
      </c>
      <c r="AU263" s="232" t="s">
        <v>85</v>
      </c>
      <c r="AY263" s="18" t="s">
        <v>144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83</v>
      </c>
      <c r="BK263" s="233">
        <f>ROUND(I263*H263,2)</f>
        <v>0</v>
      </c>
      <c r="BL263" s="18" t="s">
        <v>277</v>
      </c>
      <c r="BM263" s="232" t="s">
        <v>1282</v>
      </c>
    </row>
    <row r="264" spans="1:51" s="13" customFormat="1" ht="12">
      <c r="A264" s="13"/>
      <c r="B264" s="234"/>
      <c r="C264" s="235"/>
      <c r="D264" s="236" t="s">
        <v>152</v>
      </c>
      <c r="E264" s="237" t="s">
        <v>1</v>
      </c>
      <c r="F264" s="238" t="s">
        <v>1283</v>
      </c>
      <c r="G264" s="235"/>
      <c r="H264" s="239">
        <v>107.56</v>
      </c>
      <c r="I264" s="240"/>
      <c r="J264" s="235"/>
      <c r="K264" s="235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152</v>
      </c>
      <c r="AU264" s="245" t="s">
        <v>85</v>
      </c>
      <c r="AV264" s="13" t="s">
        <v>85</v>
      </c>
      <c r="AW264" s="13" t="s">
        <v>32</v>
      </c>
      <c r="AX264" s="13" t="s">
        <v>83</v>
      </c>
      <c r="AY264" s="245" t="s">
        <v>144</v>
      </c>
    </row>
    <row r="265" spans="1:65" s="2" customFormat="1" ht="21.75" customHeight="1">
      <c r="A265" s="39"/>
      <c r="B265" s="40"/>
      <c r="C265" s="220" t="s">
        <v>564</v>
      </c>
      <c r="D265" s="220" t="s">
        <v>146</v>
      </c>
      <c r="E265" s="221" t="s">
        <v>1284</v>
      </c>
      <c r="F265" s="222" t="s">
        <v>1285</v>
      </c>
      <c r="G265" s="223" t="s">
        <v>238</v>
      </c>
      <c r="H265" s="224">
        <v>22.89</v>
      </c>
      <c r="I265" s="225"/>
      <c r="J265" s="226">
        <f>ROUND(I265*H265,2)</f>
        <v>0</v>
      </c>
      <c r="K265" s="227"/>
      <c r="L265" s="45"/>
      <c r="M265" s="228" t="s">
        <v>1</v>
      </c>
      <c r="N265" s="229" t="s">
        <v>41</v>
      </c>
      <c r="O265" s="92"/>
      <c r="P265" s="230">
        <f>O265*H265</f>
        <v>0</v>
      </c>
      <c r="Q265" s="230">
        <v>0</v>
      </c>
      <c r="R265" s="230">
        <f>Q265*H265</f>
        <v>0</v>
      </c>
      <c r="S265" s="230">
        <v>0.00191</v>
      </c>
      <c r="T265" s="231">
        <f>S265*H265</f>
        <v>0.0437199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277</v>
      </c>
      <c r="AT265" s="232" t="s">
        <v>146</v>
      </c>
      <c r="AU265" s="232" t="s">
        <v>85</v>
      </c>
      <c r="AY265" s="18" t="s">
        <v>144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83</v>
      </c>
      <c r="BK265" s="233">
        <f>ROUND(I265*H265,2)</f>
        <v>0</v>
      </c>
      <c r="BL265" s="18" t="s">
        <v>277</v>
      </c>
      <c r="BM265" s="232" t="s">
        <v>1286</v>
      </c>
    </row>
    <row r="266" spans="1:51" s="15" customFormat="1" ht="12">
      <c r="A266" s="15"/>
      <c r="B266" s="257"/>
      <c r="C266" s="258"/>
      <c r="D266" s="236" t="s">
        <v>152</v>
      </c>
      <c r="E266" s="259" t="s">
        <v>1</v>
      </c>
      <c r="F266" s="260" t="s">
        <v>1287</v>
      </c>
      <c r="G266" s="258"/>
      <c r="H266" s="259" t="s">
        <v>1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152</v>
      </c>
      <c r="AU266" s="266" t="s">
        <v>85</v>
      </c>
      <c r="AV266" s="15" t="s">
        <v>83</v>
      </c>
      <c r="AW266" s="15" t="s">
        <v>32</v>
      </c>
      <c r="AX266" s="15" t="s">
        <v>76</v>
      </c>
      <c r="AY266" s="266" t="s">
        <v>144</v>
      </c>
    </row>
    <row r="267" spans="1:51" s="13" customFormat="1" ht="12">
      <c r="A267" s="13"/>
      <c r="B267" s="234"/>
      <c r="C267" s="235"/>
      <c r="D267" s="236" t="s">
        <v>152</v>
      </c>
      <c r="E267" s="237" t="s">
        <v>1</v>
      </c>
      <c r="F267" s="238" t="s">
        <v>1288</v>
      </c>
      <c r="G267" s="235"/>
      <c r="H267" s="239">
        <v>22.89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152</v>
      </c>
      <c r="AU267" s="245" t="s">
        <v>85</v>
      </c>
      <c r="AV267" s="13" t="s">
        <v>85</v>
      </c>
      <c r="AW267" s="13" t="s">
        <v>32</v>
      </c>
      <c r="AX267" s="13" t="s">
        <v>83</v>
      </c>
      <c r="AY267" s="245" t="s">
        <v>144</v>
      </c>
    </row>
    <row r="268" spans="1:65" s="2" customFormat="1" ht="16.5" customHeight="1">
      <c r="A268" s="39"/>
      <c r="B268" s="40"/>
      <c r="C268" s="220" t="s">
        <v>568</v>
      </c>
      <c r="D268" s="220" t="s">
        <v>146</v>
      </c>
      <c r="E268" s="221" t="s">
        <v>1289</v>
      </c>
      <c r="F268" s="222" t="s">
        <v>1290</v>
      </c>
      <c r="G268" s="223" t="s">
        <v>238</v>
      </c>
      <c r="H268" s="224">
        <v>92.86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41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0.0026</v>
      </c>
      <c r="T268" s="231">
        <f>S268*H268</f>
        <v>0.24143599999999998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277</v>
      </c>
      <c r="AT268" s="232" t="s">
        <v>146</v>
      </c>
      <c r="AU268" s="232" t="s">
        <v>85</v>
      </c>
      <c r="AY268" s="18" t="s">
        <v>144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83</v>
      </c>
      <c r="BK268" s="233">
        <f>ROUND(I268*H268,2)</f>
        <v>0</v>
      </c>
      <c r="BL268" s="18" t="s">
        <v>277</v>
      </c>
      <c r="BM268" s="232" t="s">
        <v>1291</v>
      </c>
    </row>
    <row r="269" spans="1:51" s="13" customFormat="1" ht="12">
      <c r="A269" s="13"/>
      <c r="B269" s="234"/>
      <c r="C269" s="235"/>
      <c r="D269" s="236" t="s">
        <v>152</v>
      </c>
      <c r="E269" s="237" t="s">
        <v>1</v>
      </c>
      <c r="F269" s="238" t="s">
        <v>1292</v>
      </c>
      <c r="G269" s="235"/>
      <c r="H269" s="239">
        <v>92.86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152</v>
      </c>
      <c r="AU269" s="245" t="s">
        <v>85</v>
      </c>
      <c r="AV269" s="13" t="s">
        <v>85</v>
      </c>
      <c r="AW269" s="13" t="s">
        <v>32</v>
      </c>
      <c r="AX269" s="13" t="s">
        <v>83</v>
      </c>
      <c r="AY269" s="245" t="s">
        <v>144</v>
      </c>
    </row>
    <row r="270" spans="1:65" s="2" customFormat="1" ht="16.5" customHeight="1">
      <c r="A270" s="39"/>
      <c r="B270" s="40"/>
      <c r="C270" s="220" t="s">
        <v>572</v>
      </c>
      <c r="D270" s="220" t="s">
        <v>146</v>
      </c>
      <c r="E270" s="221" t="s">
        <v>1293</v>
      </c>
      <c r="F270" s="222" t="s">
        <v>1294</v>
      </c>
      <c r="G270" s="223" t="s">
        <v>238</v>
      </c>
      <c r="H270" s="224">
        <v>33.5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41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0.00394</v>
      </c>
      <c r="T270" s="231">
        <f>S270*H270</f>
        <v>0.13199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277</v>
      </c>
      <c r="AT270" s="232" t="s">
        <v>146</v>
      </c>
      <c r="AU270" s="232" t="s">
        <v>85</v>
      </c>
      <c r="AY270" s="18" t="s">
        <v>144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83</v>
      </c>
      <c r="BK270" s="233">
        <f>ROUND(I270*H270,2)</f>
        <v>0</v>
      </c>
      <c r="BL270" s="18" t="s">
        <v>277</v>
      </c>
      <c r="BM270" s="232" t="s">
        <v>1295</v>
      </c>
    </row>
    <row r="271" spans="1:51" s="13" customFormat="1" ht="12">
      <c r="A271" s="13"/>
      <c r="B271" s="234"/>
      <c r="C271" s="235"/>
      <c r="D271" s="236" t="s">
        <v>152</v>
      </c>
      <c r="E271" s="237" t="s">
        <v>1</v>
      </c>
      <c r="F271" s="238" t="s">
        <v>1296</v>
      </c>
      <c r="G271" s="235"/>
      <c r="H271" s="239">
        <v>14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152</v>
      </c>
      <c r="AU271" s="245" t="s">
        <v>85</v>
      </c>
      <c r="AV271" s="13" t="s">
        <v>85</v>
      </c>
      <c r="AW271" s="13" t="s">
        <v>32</v>
      </c>
      <c r="AX271" s="13" t="s">
        <v>76</v>
      </c>
      <c r="AY271" s="245" t="s">
        <v>144</v>
      </c>
    </row>
    <row r="272" spans="1:51" s="13" customFormat="1" ht="12">
      <c r="A272" s="13"/>
      <c r="B272" s="234"/>
      <c r="C272" s="235"/>
      <c r="D272" s="236" t="s">
        <v>152</v>
      </c>
      <c r="E272" s="237" t="s">
        <v>1</v>
      </c>
      <c r="F272" s="238" t="s">
        <v>1297</v>
      </c>
      <c r="G272" s="235"/>
      <c r="H272" s="239">
        <v>19.5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152</v>
      </c>
      <c r="AU272" s="245" t="s">
        <v>85</v>
      </c>
      <c r="AV272" s="13" t="s">
        <v>85</v>
      </c>
      <c r="AW272" s="13" t="s">
        <v>32</v>
      </c>
      <c r="AX272" s="13" t="s">
        <v>76</v>
      </c>
      <c r="AY272" s="245" t="s">
        <v>144</v>
      </c>
    </row>
    <row r="273" spans="1:51" s="14" customFormat="1" ht="12">
      <c r="A273" s="14"/>
      <c r="B273" s="246"/>
      <c r="C273" s="247"/>
      <c r="D273" s="236" t="s">
        <v>152</v>
      </c>
      <c r="E273" s="248" t="s">
        <v>1</v>
      </c>
      <c r="F273" s="249" t="s">
        <v>156</v>
      </c>
      <c r="G273" s="247"/>
      <c r="H273" s="250">
        <v>33.5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152</v>
      </c>
      <c r="AU273" s="256" t="s">
        <v>85</v>
      </c>
      <c r="AV273" s="14" t="s">
        <v>150</v>
      </c>
      <c r="AW273" s="14" t="s">
        <v>32</v>
      </c>
      <c r="AX273" s="14" t="s">
        <v>83</v>
      </c>
      <c r="AY273" s="256" t="s">
        <v>144</v>
      </c>
    </row>
    <row r="274" spans="1:65" s="2" customFormat="1" ht="21.75" customHeight="1">
      <c r="A274" s="39"/>
      <c r="B274" s="40"/>
      <c r="C274" s="220" t="s">
        <v>576</v>
      </c>
      <c r="D274" s="220" t="s">
        <v>146</v>
      </c>
      <c r="E274" s="221" t="s">
        <v>1298</v>
      </c>
      <c r="F274" s="222" t="s">
        <v>1299</v>
      </c>
      <c r="G274" s="223" t="s">
        <v>238</v>
      </c>
      <c r="H274" s="224">
        <v>71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41</v>
      </c>
      <c r="O274" s="92"/>
      <c r="P274" s="230">
        <f>O274*H274</f>
        <v>0</v>
      </c>
      <c r="Q274" s="230">
        <v>0.00174</v>
      </c>
      <c r="R274" s="230">
        <f>Q274*H274</f>
        <v>0.12354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277</v>
      </c>
      <c r="AT274" s="232" t="s">
        <v>146</v>
      </c>
      <c r="AU274" s="232" t="s">
        <v>85</v>
      </c>
      <c r="AY274" s="18" t="s">
        <v>144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83</v>
      </c>
      <c r="BK274" s="233">
        <f>ROUND(I274*H274,2)</f>
        <v>0</v>
      </c>
      <c r="BL274" s="18" t="s">
        <v>277</v>
      </c>
      <c r="BM274" s="232" t="s">
        <v>1300</v>
      </c>
    </row>
    <row r="275" spans="1:51" s="13" customFormat="1" ht="12">
      <c r="A275" s="13"/>
      <c r="B275" s="234"/>
      <c r="C275" s="235"/>
      <c r="D275" s="236" t="s">
        <v>152</v>
      </c>
      <c r="E275" s="237" t="s">
        <v>1</v>
      </c>
      <c r="F275" s="238" t="s">
        <v>692</v>
      </c>
      <c r="G275" s="235"/>
      <c r="H275" s="239">
        <v>71</v>
      </c>
      <c r="I275" s="240"/>
      <c r="J275" s="235"/>
      <c r="K275" s="235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152</v>
      </c>
      <c r="AU275" s="245" t="s">
        <v>85</v>
      </c>
      <c r="AV275" s="13" t="s">
        <v>85</v>
      </c>
      <c r="AW275" s="13" t="s">
        <v>32</v>
      </c>
      <c r="AX275" s="13" t="s">
        <v>83</v>
      </c>
      <c r="AY275" s="245" t="s">
        <v>144</v>
      </c>
    </row>
    <row r="276" spans="1:65" s="2" customFormat="1" ht="21.75" customHeight="1">
      <c r="A276" s="39"/>
      <c r="B276" s="40"/>
      <c r="C276" s="220" t="s">
        <v>581</v>
      </c>
      <c r="D276" s="220" t="s">
        <v>146</v>
      </c>
      <c r="E276" s="221" t="s">
        <v>1301</v>
      </c>
      <c r="F276" s="222" t="s">
        <v>1302</v>
      </c>
      <c r="G276" s="223" t="s">
        <v>238</v>
      </c>
      <c r="H276" s="224">
        <v>39.3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41</v>
      </c>
      <c r="O276" s="92"/>
      <c r="P276" s="230">
        <f>O276*H276</f>
        <v>0</v>
      </c>
      <c r="Q276" s="230">
        <v>0.00212</v>
      </c>
      <c r="R276" s="230">
        <f>Q276*H276</f>
        <v>0.08331599999999999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277</v>
      </c>
      <c r="AT276" s="232" t="s">
        <v>146</v>
      </c>
      <c r="AU276" s="232" t="s">
        <v>85</v>
      </c>
      <c r="AY276" s="18" t="s">
        <v>144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83</v>
      </c>
      <c r="BK276" s="233">
        <f>ROUND(I276*H276,2)</f>
        <v>0</v>
      </c>
      <c r="BL276" s="18" t="s">
        <v>277</v>
      </c>
      <c r="BM276" s="232" t="s">
        <v>1303</v>
      </c>
    </row>
    <row r="277" spans="1:51" s="13" customFormat="1" ht="12">
      <c r="A277" s="13"/>
      <c r="B277" s="234"/>
      <c r="C277" s="235"/>
      <c r="D277" s="236" t="s">
        <v>152</v>
      </c>
      <c r="E277" s="237" t="s">
        <v>1</v>
      </c>
      <c r="F277" s="238" t="s">
        <v>1304</v>
      </c>
      <c r="G277" s="235"/>
      <c r="H277" s="239">
        <v>39.3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152</v>
      </c>
      <c r="AU277" s="245" t="s">
        <v>85</v>
      </c>
      <c r="AV277" s="13" t="s">
        <v>85</v>
      </c>
      <c r="AW277" s="13" t="s">
        <v>32</v>
      </c>
      <c r="AX277" s="13" t="s">
        <v>83</v>
      </c>
      <c r="AY277" s="245" t="s">
        <v>144</v>
      </c>
    </row>
    <row r="278" spans="1:65" s="2" customFormat="1" ht="21.75" customHeight="1">
      <c r="A278" s="39"/>
      <c r="B278" s="40"/>
      <c r="C278" s="220" t="s">
        <v>586</v>
      </c>
      <c r="D278" s="220" t="s">
        <v>146</v>
      </c>
      <c r="E278" s="221" t="s">
        <v>781</v>
      </c>
      <c r="F278" s="222" t="s">
        <v>782</v>
      </c>
      <c r="G278" s="223" t="s">
        <v>183</v>
      </c>
      <c r="H278" s="224">
        <v>0.207</v>
      </c>
      <c r="I278" s="225"/>
      <c r="J278" s="226">
        <f>ROUND(I278*H278,2)</f>
        <v>0</v>
      </c>
      <c r="K278" s="227"/>
      <c r="L278" s="45"/>
      <c r="M278" s="289" t="s">
        <v>1</v>
      </c>
      <c r="N278" s="290" t="s">
        <v>41</v>
      </c>
      <c r="O278" s="291"/>
      <c r="P278" s="292">
        <f>O278*H278</f>
        <v>0</v>
      </c>
      <c r="Q278" s="292">
        <v>0</v>
      </c>
      <c r="R278" s="292">
        <f>Q278*H278</f>
        <v>0</v>
      </c>
      <c r="S278" s="292">
        <v>0</v>
      </c>
      <c r="T278" s="29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277</v>
      </c>
      <c r="AT278" s="232" t="s">
        <v>146</v>
      </c>
      <c r="AU278" s="232" t="s">
        <v>85</v>
      </c>
      <c r="AY278" s="18" t="s">
        <v>144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83</v>
      </c>
      <c r="BK278" s="233">
        <f>ROUND(I278*H278,2)</f>
        <v>0</v>
      </c>
      <c r="BL278" s="18" t="s">
        <v>277</v>
      </c>
      <c r="BM278" s="232" t="s">
        <v>1305</v>
      </c>
    </row>
    <row r="279" spans="1:31" s="2" customFormat="1" ht="6.95" customHeight="1">
      <c r="A279" s="39"/>
      <c r="B279" s="67"/>
      <c r="C279" s="68"/>
      <c r="D279" s="68"/>
      <c r="E279" s="68"/>
      <c r="F279" s="68"/>
      <c r="G279" s="68"/>
      <c r="H279" s="68"/>
      <c r="I279" s="68"/>
      <c r="J279" s="68"/>
      <c r="K279" s="68"/>
      <c r="L279" s="45"/>
      <c r="M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</sheetData>
  <sheetProtection password="CC35" sheet="1" objects="1" scenarios="1" formatColumns="0" formatRows="0" autoFilter="0"/>
  <autoFilter ref="C124:K27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Stavební úpravy kulturního domu č.p. 106 ve Velké Chyšce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ROUND((SUM(BE124:BE206)),2)</f>
        <v>0</v>
      </c>
      <c r="G33" s="39"/>
      <c r="H33" s="39"/>
      <c r="I33" s="156">
        <v>0.21</v>
      </c>
      <c r="J33" s="155">
        <f>ROUND(((SUM(BE124:BE206))*I33),2)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ROUND((SUM(BF124:BF206)),2)</f>
        <v>0</v>
      </c>
      <c r="G34" s="39"/>
      <c r="H34" s="39"/>
      <c r="I34" s="156">
        <v>0.15</v>
      </c>
      <c r="J34" s="155">
        <f>ROUND(((SUM(BF124:BF206))*I34),2)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ROUND((SUM(BG124:BG206)),2)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ROUND((SUM(BH124:BH206)),2)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ROUND((SUM(BI124:BI206)),2)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Stavební úpravy kulturního domu č.p. 106 ve Velké Chyšce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04 - Střecha bytu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Velká Chyška</v>
      </c>
      <c r="G89" s="41"/>
      <c r="H89" s="41"/>
      <c r="I89" s="33" t="s">
        <v>22</v>
      </c>
      <c r="J89" s="80" t="str">
        <f>IF(J12="","",J12)</f>
        <v>5. 2. 2021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Obec Velká Chyška</v>
      </c>
      <c r="G91" s="41"/>
      <c r="H91" s="41"/>
      <c r="I91" s="33" t="s">
        <v>30</v>
      </c>
      <c r="J91" s="37" t="str">
        <f>E21</f>
        <v>Ing. Šlechta Jan, Bc. Moravec Pavel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 hidden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118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119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0"/>
      <c r="C100" s="181"/>
      <c r="D100" s="182" t="s">
        <v>121</v>
      </c>
      <c r="E100" s="183"/>
      <c r="F100" s="183"/>
      <c r="G100" s="183"/>
      <c r="H100" s="183"/>
      <c r="I100" s="183"/>
      <c r="J100" s="184">
        <f>J137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6"/>
      <c r="C101" s="187"/>
      <c r="D101" s="188" t="s">
        <v>1103</v>
      </c>
      <c r="E101" s="189"/>
      <c r="F101" s="189"/>
      <c r="G101" s="189"/>
      <c r="H101" s="189"/>
      <c r="I101" s="189"/>
      <c r="J101" s="190">
        <f>J138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1104</v>
      </c>
      <c r="E102" s="189"/>
      <c r="F102" s="189"/>
      <c r="G102" s="189"/>
      <c r="H102" s="189"/>
      <c r="I102" s="189"/>
      <c r="J102" s="190">
        <f>J176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124</v>
      </c>
      <c r="E103" s="189"/>
      <c r="F103" s="189"/>
      <c r="G103" s="189"/>
      <c r="H103" s="189"/>
      <c r="I103" s="189"/>
      <c r="J103" s="190">
        <f>J189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125</v>
      </c>
      <c r="E104" s="189"/>
      <c r="F104" s="189"/>
      <c r="G104" s="189"/>
      <c r="H104" s="189"/>
      <c r="I104" s="189"/>
      <c r="J104" s="190">
        <f>J195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 hidden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t="12" hidden="1"/>
    <row r="108" ht="12" hidden="1"/>
    <row r="109" ht="12" hidden="1"/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129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Stavební úpravy kulturního domu č.p. 106 ve Velké Chyšce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105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04 - Střecha bytu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Velká Chyška</v>
      </c>
      <c r="G118" s="41"/>
      <c r="H118" s="41"/>
      <c r="I118" s="33" t="s">
        <v>22</v>
      </c>
      <c r="J118" s="80" t="str">
        <f>IF(J12="","",J12)</f>
        <v>5. 2. 2021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24</v>
      </c>
      <c r="D120" s="41"/>
      <c r="E120" s="41"/>
      <c r="F120" s="28" t="str">
        <f>E15</f>
        <v>Obec Velká Chyška</v>
      </c>
      <c r="G120" s="41"/>
      <c r="H120" s="41"/>
      <c r="I120" s="33" t="s">
        <v>30</v>
      </c>
      <c r="J120" s="37" t="str">
        <f>E21</f>
        <v>Ing. Šlechta Jan, Bc. Moravec Pavel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130</v>
      </c>
      <c r="D123" s="195" t="s">
        <v>61</v>
      </c>
      <c r="E123" s="195" t="s">
        <v>57</v>
      </c>
      <c r="F123" s="195" t="s">
        <v>58</v>
      </c>
      <c r="G123" s="195" t="s">
        <v>131</v>
      </c>
      <c r="H123" s="195" t="s">
        <v>132</v>
      </c>
      <c r="I123" s="195" t="s">
        <v>133</v>
      </c>
      <c r="J123" s="196" t="s">
        <v>109</v>
      </c>
      <c r="K123" s="197" t="s">
        <v>134</v>
      </c>
      <c r="L123" s="198"/>
      <c r="M123" s="101" t="s">
        <v>1</v>
      </c>
      <c r="N123" s="102" t="s">
        <v>40</v>
      </c>
      <c r="O123" s="102" t="s">
        <v>135</v>
      </c>
      <c r="P123" s="102" t="s">
        <v>136</v>
      </c>
      <c r="Q123" s="102" t="s">
        <v>137</v>
      </c>
      <c r="R123" s="102" t="s">
        <v>138</v>
      </c>
      <c r="S123" s="102" t="s">
        <v>139</v>
      </c>
      <c r="T123" s="103" t="s">
        <v>140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141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P125+P137</f>
        <v>0</v>
      </c>
      <c r="Q124" s="105"/>
      <c r="R124" s="201">
        <f>R125+R137</f>
        <v>1.93460834</v>
      </c>
      <c r="S124" s="105"/>
      <c r="T124" s="202">
        <f>T125+T137</f>
        <v>0.6254276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111</v>
      </c>
      <c r="BK124" s="203">
        <f>BK125+BK137</f>
        <v>0</v>
      </c>
    </row>
    <row r="125" spans="1:63" s="12" customFormat="1" ht="25.9" customHeight="1">
      <c r="A125" s="12"/>
      <c r="B125" s="204"/>
      <c r="C125" s="205"/>
      <c r="D125" s="206" t="s">
        <v>75</v>
      </c>
      <c r="E125" s="207" t="s">
        <v>142</v>
      </c>
      <c r="F125" s="207" t="s">
        <v>143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P126+P131</f>
        <v>0</v>
      </c>
      <c r="Q125" s="212"/>
      <c r="R125" s="213">
        <f>R126+R131</f>
        <v>0</v>
      </c>
      <c r="S125" s="212"/>
      <c r="T125" s="214">
        <f>T126+T131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83</v>
      </c>
      <c r="AT125" s="216" t="s">
        <v>75</v>
      </c>
      <c r="AU125" s="216" t="s">
        <v>76</v>
      </c>
      <c r="AY125" s="215" t="s">
        <v>144</v>
      </c>
      <c r="BK125" s="217">
        <f>BK126+BK131</f>
        <v>0</v>
      </c>
    </row>
    <row r="126" spans="1:63" s="12" customFormat="1" ht="22.8" customHeight="1">
      <c r="A126" s="12"/>
      <c r="B126" s="204"/>
      <c r="C126" s="205"/>
      <c r="D126" s="206" t="s">
        <v>75</v>
      </c>
      <c r="E126" s="218" t="s">
        <v>193</v>
      </c>
      <c r="F126" s="218" t="s">
        <v>545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SUM(P127:P130)</f>
        <v>0</v>
      </c>
      <c r="Q126" s="212"/>
      <c r="R126" s="213">
        <f>SUM(R127:R130)</f>
        <v>0</v>
      </c>
      <c r="S126" s="212"/>
      <c r="T126" s="214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83</v>
      </c>
      <c r="AT126" s="216" t="s">
        <v>75</v>
      </c>
      <c r="AU126" s="216" t="s">
        <v>83</v>
      </c>
      <c r="AY126" s="215" t="s">
        <v>144</v>
      </c>
      <c r="BK126" s="217">
        <f>SUM(BK127:BK130)</f>
        <v>0</v>
      </c>
    </row>
    <row r="127" spans="1:65" s="2" customFormat="1" ht="33" customHeight="1">
      <c r="A127" s="39"/>
      <c r="B127" s="40"/>
      <c r="C127" s="220" t="s">
        <v>83</v>
      </c>
      <c r="D127" s="220" t="s">
        <v>146</v>
      </c>
      <c r="E127" s="221" t="s">
        <v>554</v>
      </c>
      <c r="F127" s="222" t="s">
        <v>555</v>
      </c>
      <c r="G127" s="223" t="s">
        <v>177</v>
      </c>
      <c r="H127" s="224">
        <v>4400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150</v>
      </c>
      <c r="AT127" s="232" t="s">
        <v>146</v>
      </c>
      <c r="AU127" s="232" t="s">
        <v>85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150</v>
      </c>
      <c r="BM127" s="232" t="s">
        <v>1307</v>
      </c>
    </row>
    <row r="128" spans="1:51" s="13" customFormat="1" ht="12">
      <c r="A128" s="13"/>
      <c r="B128" s="234"/>
      <c r="C128" s="235"/>
      <c r="D128" s="236" t="s">
        <v>152</v>
      </c>
      <c r="E128" s="237" t="s">
        <v>1</v>
      </c>
      <c r="F128" s="238" t="s">
        <v>1308</v>
      </c>
      <c r="G128" s="235"/>
      <c r="H128" s="239">
        <v>4400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152</v>
      </c>
      <c r="AU128" s="245" t="s">
        <v>85</v>
      </c>
      <c r="AV128" s="13" t="s">
        <v>85</v>
      </c>
      <c r="AW128" s="13" t="s">
        <v>32</v>
      </c>
      <c r="AX128" s="13" t="s">
        <v>83</v>
      </c>
      <c r="AY128" s="245" t="s">
        <v>144</v>
      </c>
    </row>
    <row r="129" spans="1:65" s="2" customFormat="1" ht="21.75" customHeight="1">
      <c r="A129" s="39"/>
      <c r="B129" s="40"/>
      <c r="C129" s="220" t="s">
        <v>85</v>
      </c>
      <c r="D129" s="220" t="s">
        <v>146</v>
      </c>
      <c r="E129" s="221" t="s">
        <v>569</v>
      </c>
      <c r="F129" s="222" t="s">
        <v>570</v>
      </c>
      <c r="G129" s="223" t="s">
        <v>177</v>
      </c>
      <c r="H129" s="224">
        <v>4400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150</v>
      </c>
      <c r="AT129" s="232" t="s">
        <v>146</v>
      </c>
      <c r="AU129" s="232" t="s">
        <v>85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150</v>
      </c>
      <c r="BM129" s="232" t="s">
        <v>1309</v>
      </c>
    </row>
    <row r="130" spans="1:51" s="13" customFormat="1" ht="12">
      <c r="A130" s="13"/>
      <c r="B130" s="234"/>
      <c r="C130" s="235"/>
      <c r="D130" s="236" t="s">
        <v>152</v>
      </c>
      <c r="E130" s="237" t="s">
        <v>1</v>
      </c>
      <c r="F130" s="238" t="s">
        <v>1308</v>
      </c>
      <c r="G130" s="235"/>
      <c r="H130" s="239">
        <v>4400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152</v>
      </c>
      <c r="AU130" s="245" t="s">
        <v>85</v>
      </c>
      <c r="AV130" s="13" t="s">
        <v>85</v>
      </c>
      <c r="AW130" s="13" t="s">
        <v>32</v>
      </c>
      <c r="AX130" s="13" t="s">
        <v>83</v>
      </c>
      <c r="AY130" s="245" t="s">
        <v>144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682</v>
      </c>
      <c r="F131" s="218" t="s">
        <v>683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SUM(P132:P136)</f>
        <v>0</v>
      </c>
      <c r="Q131" s="212"/>
      <c r="R131" s="213">
        <f>SUM(R132:R136)</f>
        <v>0</v>
      </c>
      <c r="S131" s="212"/>
      <c r="T131" s="214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83</v>
      </c>
      <c r="AT131" s="216" t="s">
        <v>75</v>
      </c>
      <c r="AU131" s="216" t="s">
        <v>83</v>
      </c>
      <c r="AY131" s="215" t="s">
        <v>144</v>
      </c>
      <c r="BK131" s="217">
        <f>SUM(BK132:BK136)</f>
        <v>0</v>
      </c>
    </row>
    <row r="132" spans="1:65" s="2" customFormat="1" ht="33" customHeight="1">
      <c r="A132" s="39"/>
      <c r="B132" s="40"/>
      <c r="C132" s="220" t="s">
        <v>162</v>
      </c>
      <c r="D132" s="220" t="s">
        <v>146</v>
      </c>
      <c r="E132" s="221" t="s">
        <v>685</v>
      </c>
      <c r="F132" s="222" t="s">
        <v>686</v>
      </c>
      <c r="G132" s="223" t="s">
        <v>183</v>
      </c>
      <c r="H132" s="224">
        <v>0.625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150</v>
      </c>
      <c r="AT132" s="232" t="s">
        <v>146</v>
      </c>
      <c r="AU132" s="232" t="s">
        <v>85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150</v>
      </c>
      <c r="BM132" s="232" t="s">
        <v>1310</v>
      </c>
    </row>
    <row r="133" spans="1:65" s="2" customFormat="1" ht="21.75" customHeight="1">
      <c r="A133" s="39"/>
      <c r="B133" s="40"/>
      <c r="C133" s="220" t="s">
        <v>150</v>
      </c>
      <c r="D133" s="220" t="s">
        <v>146</v>
      </c>
      <c r="E133" s="221" t="s">
        <v>689</v>
      </c>
      <c r="F133" s="222" t="s">
        <v>690</v>
      </c>
      <c r="G133" s="223" t="s">
        <v>183</v>
      </c>
      <c r="H133" s="224">
        <v>0.625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150</v>
      </c>
      <c r="AT133" s="232" t="s">
        <v>146</v>
      </c>
      <c r="AU133" s="232" t="s">
        <v>85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150</v>
      </c>
      <c r="BM133" s="232" t="s">
        <v>1311</v>
      </c>
    </row>
    <row r="134" spans="1:65" s="2" customFormat="1" ht="21.75" customHeight="1">
      <c r="A134" s="39"/>
      <c r="B134" s="40"/>
      <c r="C134" s="220" t="s">
        <v>169</v>
      </c>
      <c r="D134" s="220" t="s">
        <v>146</v>
      </c>
      <c r="E134" s="221" t="s">
        <v>693</v>
      </c>
      <c r="F134" s="222" t="s">
        <v>694</v>
      </c>
      <c r="G134" s="223" t="s">
        <v>183</v>
      </c>
      <c r="H134" s="224">
        <v>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150</v>
      </c>
      <c r="AT134" s="232" t="s">
        <v>146</v>
      </c>
      <c r="AU134" s="232" t="s">
        <v>85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150</v>
      </c>
      <c r="BM134" s="232" t="s">
        <v>1312</v>
      </c>
    </row>
    <row r="135" spans="1:51" s="13" customFormat="1" ht="12">
      <c r="A135" s="13"/>
      <c r="B135" s="234"/>
      <c r="C135" s="235"/>
      <c r="D135" s="236" t="s">
        <v>152</v>
      </c>
      <c r="E135" s="237" t="s">
        <v>1</v>
      </c>
      <c r="F135" s="238" t="s">
        <v>1313</v>
      </c>
      <c r="G135" s="235"/>
      <c r="H135" s="239">
        <v>5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152</v>
      </c>
      <c r="AU135" s="245" t="s">
        <v>85</v>
      </c>
      <c r="AV135" s="13" t="s">
        <v>85</v>
      </c>
      <c r="AW135" s="13" t="s">
        <v>32</v>
      </c>
      <c r="AX135" s="13" t="s">
        <v>83</v>
      </c>
      <c r="AY135" s="245" t="s">
        <v>144</v>
      </c>
    </row>
    <row r="136" spans="1:65" s="2" customFormat="1" ht="33" customHeight="1">
      <c r="A136" s="39"/>
      <c r="B136" s="40"/>
      <c r="C136" s="220" t="s">
        <v>174</v>
      </c>
      <c r="D136" s="220" t="s">
        <v>146</v>
      </c>
      <c r="E136" s="221" t="s">
        <v>1314</v>
      </c>
      <c r="F136" s="222" t="s">
        <v>1315</v>
      </c>
      <c r="G136" s="223" t="s">
        <v>183</v>
      </c>
      <c r="H136" s="224">
        <v>0.625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150</v>
      </c>
      <c r="AT136" s="232" t="s">
        <v>146</v>
      </c>
      <c r="AU136" s="232" t="s">
        <v>85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150</v>
      </c>
      <c r="BM136" s="232" t="s">
        <v>1316</v>
      </c>
    </row>
    <row r="137" spans="1:63" s="12" customFormat="1" ht="25.9" customHeight="1">
      <c r="A137" s="12"/>
      <c r="B137" s="204"/>
      <c r="C137" s="205"/>
      <c r="D137" s="206" t="s">
        <v>75</v>
      </c>
      <c r="E137" s="207" t="s">
        <v>707</v>
      </c>
      <c r="F137" s="207" t="s">
        <v>708</v>
      </c>
      <c r="G137" s="205"/>
      <c r="H137" s="205"/>
      <c r="I137" s="208"/>
      <c r="J137" s="209">
        <f>BK137</f>
        <v>0</v>
      </c>
      <c r="K137" s="205"/>
      <c r="L137" s="210"/>
      <c r="M137" s="211"/>
      <c r="N137" s="212"/>
      <c r="O137" s="212"/>
      <c r="P137" s="213">
        <f>P138+P176+P189+P195</f>
        <v>0</v>
      </c>
      <c r="Q137" s="212"/>
      <c r="R137" s="213">
        <f>R138+R176+R189+R195</f>
        <v>1.93460834</v>
      </c>
      <c r="S137" s="212"/>
      <c r="T137" s="214">
        <f>T138+T176+T189+T195</f>
        <v>0.6254276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85</v>
      </c>
      <c r="AT137" s="216" t="s">
        <v>75</v>
      </c>
      <c r="AU137" s="216" t="s">
        <v>76</v>
      </c>
      <c r="AY137" s="215" t="s">
        <v>144</v>
      </c>
      <c r="BK137" s="217">
        <f>BK138+BK176+BK189+BK195</f>
        <v>0</v>
      </c>
    </row>
    <row r="138" spans="1:63" s="12" customFormat="1" ht="22.8" customHeight="1">
      <c r="A138" s="12"/>
      <c r="B138" s="204"/>
      <c r="C138" s="205"/>
      <c r="D138" s="206" t="s">
        <v>75</v>
      </c>
      <c r="E138" s="218" t="s">
        <v>1124</v>
      </c>
      <c r="F138" s="218" t="s">
        <v>1125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SUM(P139:P175)</f>
        <v>0</v>
      </c>
      <c r="Q138" s="212"/>
      <c r="R138" s="213">
        <f>SUM(R139:R175)</f>
        <v>0.6137801100000002</v>
      </c>
      <c r="S138" s="212"/>
      <c r="T138" s="214">
        <f>SUM(T139:T175)</f>
        <v>0.5150376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85</v>
      </c>
      <c r="AT138" s="216" t="s">
        <v>75</v>
      </c>
      <c r="AU138" s="216" t="s">
        <v>83</v>
      </c>
      <c r="AY138" s="215" t="s">
        <v>144</v>
      </c>
      <c r="BK138" s="217">
        <f>SUM(BK139:BK175)</f>
        <v>0</v>
      </c>
    </row>
    <row r="139" spans="1:65" s="2" customFormat="1" ht="33" customHeight="1">
      <c r="A139" s="39"/>
      <c r="B139" s="40"/>
      <c r="C139" s="220" t="s">
        <v>180</v>
      </c>
      <c r="D139" s="220" t="s">
        <v>146</v>
      </c>
      <c r="E139" s="221" t="s">
        <v>1126</v>
      </c>
      <c r="F139" s="222" t="s">
        <v>1127</v>
      </c>
      <c r="G139" s="223" t="s">
        <v>531</v>
      </c>
      <c r="H139" s="224">
        <v>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0.0075</v>
      </c>
      <c r="R139" s="230">
        <f>Q139*H139</f>
        <v>0.015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277</v>
      </c>
      <c r="AT139" s="232" t="s">
        <v>146</v>
      </c>
      <c r="AU139" s="232" t="s">
        <v>85</v>
      </c>
      <c r="AY139" s="18" t="s">
        <v>144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277</v>
      </c>
      <c r="BM139" s="232" t="s">
        <v>1317</v>
      </c>
    </row>
    <row r="140" spans="1:65" s="2" customFormat="1" ht="21.75" customHeight="1">
      <c r="A140" s="39"/>
      <c r="B140" s="40"/>
      <c r="C140" s="278" t="s">
        <v>188</v>
      </c>
      <c r="D140" s="278" t="s">
        <v>272</v>
      </c>
      <c r="E140" s="279" t="s">
        <v>1129</v>
      </c>
      <c r="F140" s="280" t="s">
        <v>1130</v>
      </c>
      <c r="G140" s="281" t="s">
        <v>531</v>
      </c>
      <c r="H140" s="282">
        <v>2</v>
      </c>
      <c r="I140" s="283"/>
      <c r="J140" s="284">
        <f>ROUND(I140*H140,2)</f>
        <v>0</v>
      </c>
      <c r="K140" s="285"/>
      <c r="L140" s="286"/>
      <c r="M140" s="287" t="s">
        <v>1</v>
      </c>
      <c r="N140" s="288" t="s">
        <v>42</v>
      </c>
      <c r="O140" s="92"/>
      <c r="P140" s="230">
        <f>O140*H140</f>
        <v>0</v>
      </c>
      <c r="Q140" s="230">
        <v>0.0003</v>
      </c>
      <c r="R140" s="230">
        <f>Q140*H140</f>
        <v>0.0006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435</v>
      </c>
      <c r="AT140" s="232" t="s">
        <v>272</v>
      </c>
      <c r="AU140" s="232" t="s">
        <v>85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277</v>
      </c>
      <c r="BM140" s="232" t="s">
        <v>1318</v>
      </c>
    </row>
    <row r="141" spans="1:65" s="2" customFormat="1" ht="33" customHeight="1">
      <c r="A141" s="39"/>
      <c r="B141" s="40"/>
      <c r="C141" s="220" t="s">
        <v>193</v>
      </c>
      <c r="D141" s="220" t="s">
        <v>146</v>
      </c>
      <c r="E141" s="221" t="s">
        <v>1138</v>
      </c>
      <c r="F141" s="222" t="s">
        <v>1139</v>
      </c>
      <c r="G141" s="223" t="s">
        <v>238</v>
      </c>
      <c r="H141" s="224">
        <v>13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0.0006</v>
      </c>
      <c r="R141" s="230">
        <f>Q141*H141</f>
        <v>0.0078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277</v>
      </c>
      <c r="AT141" s="232" t="s">
        <v>146</v>
      </c>
      <c r="AU141" s="232" t="s">
        <v>85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277</v>
      </c>
      <c r="BM141" s="232" t="s">
        <v>1319</v>
      </c>
    </row>
    <row r="142" spans="1:51" s="13" customFormat="1" ht="12">
      <c r="A142" s="13"/>
      <c r="B142" s="234"/>
      <c r="C142" s="235"/>
      <c r="D142" s="236" t="s">
        <v>152</v>
      </c>
      <c r="E142" s="237" t="s">
        <v>1</v>
      </c>
      <c r="F142" s="238" t="s">
        <v>235</v>
      </c>
      <c r="G142" s="235"/>
      <c r="H142" s="239">
        <v>13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152</v>
      </c>
      <c r="AU142" s="245" t="s">
        <v>85</v>
      </c>
      <c r="AV142" s="13" t="s">
        <v>85</v>
      </c>
      <c r="AW142" s="13" t="s">
        <v>32</v>
      </c>
      <c r="AX142" s="13" t="s">
        <v>83</v>
      </c>
      <c r="AY142" s="245" t="s">
        <v>144</v>
      </c>
    </row>
    <row r="143" spans="1:65" s="2" customFormat="1" ht="33" customHeight="1">
      <c r="A143" s="39"/>
      <c r="B143" s="40"/>
      <c r="C143" s="220" t="s">
        <v>199</v>
      </c>
      <c r="D143" s="220" t="s">
        <v>146</v>
      </c>
      <c r="E143" s="221" t="s">
        <v>1141</v>
      </c>
      <c r="F143" s="222" t="s">
        <v>1142</v>
      </c>
      <c r="G143" s="223" t="s">
        <v>238</v>
      </c>
      <c r="H143" s="224">
        <v>13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0.0006</v>
      </c>
      <c r="R143" s="230">
        <f>Q143*H143</f>
        <v>0.0078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277</v>
      </c>
      <c r="AT143" s="232" t="s">
        <v>146</v>
      </c>
      <c r="AU143" s="232" t="s">
        <v>85</v>
      </c>
      <c r="AY143" s="18" t="s">
        <v>144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277</v>
      </c>
      <c r="BM143" s="232" t="s">
        <v>1320</v>
      </c>
    </row>
    <row r="144" spans="1:65" s="2" customFormat="1" ht="33" customHeight="1">
      <c r="A144" s="39"/>
      <c r="B144" s="40"/>
      <c r="C144" s="220" t="s">
        <v>225</v>
      </c>
      <c r="D144" s="220" t="s">
        <v>146</v>
      </c>
      <c r="E144" s="221" t="s">
        <v>1144</v>
      </c>
      <c r="F144" s="222" t="s">
        <v>1145</v>
      </c>
      <c r="G144" s="223" t="s">
        <v>238</v>
      </c>
      <c r="H144" s="224">
        <v>22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0.0015</v>
      </c>
      <c r="R144" s="230">
        <f>Q144*H144</f>
        <v>0.033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277</v>
      </c>
      <c r="AT144" s="232" t="s">
        <v>146</v>
      </c>
      <c r="AU144" s="232" t="s">
        <v>85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277</v>
      </c>
      <c r="BM144" s="232" t="s">
        <v>1321</v>
      </c>
    </row>
    <row r="145" spans="1:65" s="2" customFormat="1" ht="33" customHeight="1">
      <c r="A145" s="39"/>
      <c r="B145" s="40"/>
      <c r="C145" s="220" t="s">
        <v>230</v>
      </c>
      <c r="D145" s="220" t="s">
        <v>146</v>
      </c>
      <c r="E145" s="221" t="s">
        <v>1147</v>
      </c>
      <c r="F145" s="222" t="s">
        <v>1148</v>
      </c>
      <c r="G145" s="223" t="s">
        <v>238</v>
      </c>
      <c r="H145" s="224">
        <v>13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0.00162</v>
      </c>
      <c r="R145" s="230">
        <f>Q145*H145</f>
        <v>0.02106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277</v>
      </c>
      <c r="AT145" s="232" t="s">
        <v>146</v>
      </c>
      <c r="AU145" s="232" t="s">
        <v>85</v>
      </c>
      <c r="AY145" s="18" t="s">
        <v>144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277</v>
      </c>
      <c r="BM145" s="232" t="s">
        <v>1322</v>
      </c>
    </row>
    <row r="146" spans="1:51" s="13" customFormat="1" ht="12">
      <c r="A146" s="13"/>
      <c r="B146" s="234"/>
      <c r="C146" s="235"/>
      <c r="D146" s="236" t="s">
        <v>152</v>
      </c>
      <c r="E146" s="237" t="s">
        <v>1</v>
      </c>
      <c r="F146" s="238" t="s">
        <v>235</v>
      </c>
      <c r="G146" s="235"/>
      <c r="H146" s="239">
        <v>13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152</v>
      </c>
      <c r="AU146" s="245" t="s">
        <v>85</v>
      </c>
      <c r="AV146" s="13" t="s">
        <v>85</v>
      </c>
      <c r="AW146" s="13" t="s">
        <v>32</v>
      </c>
      <c r="AX146" s="13" t="s">
        <v>76</v>
      </c>
      <c r="AY146" s="245" t="s">
        <v>144</v>
      </c>
    </row>
    <row r="147" spans="1:51" s="14" customFormat="1" ht="12">
      <c r="A147" s="14"/>
      <c r="B147" s="246"/>
      <c r="C147" s="247"/>
      <c r="D147" s="236" t="s">
        <v>152</v>
      </c>
      <c r="E147" s="248" t="s">
        <v>1</v>
      </c>
      <c r="F147" s="249" t="s">
        <v>156</v>
      </c>
      <c r="G147" s="247"/>
      <c r="H147" s="250">
        <v>13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152</v>
      </c>
      <c r="AU147" s="256" t="s">
        <v>85</v>
      </c>
      <c r="AV147" s="14" t="s">
        <v>150</v>
      </c>
      <c r="AW147" s="14" t="s">
        <v>32</v>
      </c>
      <c r="AX147" s="14" t="s">
        <v>83</v>
      </c>
      <c r="AY147" s="256" t="s">
        <v>144</v>
      </c>
    </row>
    <row r="148" spans="1:65" s="2" customFormat="1" ht="33" customHeight="1">
      <c r="A148" s="39"/>
      <c r="B148" s="40"/>
      <c r="C148" s="220" t="s">
        <v>235</v>
      </c>
      <c r="D148" s="220" t="s">
        <v>146</v>
      </c>
      <c r="E148" s="221" t="s">
        <v>1150</v>
      </c>
      <c r="F148" s="222" t="s">
        <v>1151</v>
      </c>
      <c r="G148" s="223" t="s">
        <v>238</v>
      </c>
      <c r="H148" s="224">
        <v>13.006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0.00054</v>
      </c>
      <c r="R148" s="230">
        <f>Q148*H148</f>
        <v>0.00702324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277</v>
      </c>
      <c r="AT148" s="232" t="s">
        <v>146</v>
      </c>
      <c r="AU148" s="232" t="s">
        <v>85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277</v>
      </c>
      <c r="BM148" s="232" t="s">
        <v>1323</v>
      </c>
    </row>
    <row r="149" spans="1:51" s="13" customFormat="1" ht="12">
      <c r="A149" s="13"/>
      <c r="B149" s="234"/>
      <c r="C149" s="235"/>
      <c r="D149" s="236" t="s">
        <v>152</v>
      </c>
      <c r="E149" s="237" t="s">
        <v>1</v>
      </c>
      <c r="F149" s="238" t="s">
        <v>1324</v>
      </c>
      <c r="G149" s="235"/>
      <c r="H149" s="239">
        <v>13.006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152</v>
      </c>
      <c r="AU149" s="245" t="s">
        <v>85</v>
      </c>
      <c r="AV149" s="13" t="s">
        <v>85</v>
      </c>
      <c r="AW149" s="13" t="s">
        <v>32</v>
      </c>
      <c r="AX149" s="13" t="s">
        <v>83</v>
      </c>
      <c r="AY149" s="245" t="s">
        <v>144</v>
      </c>
    </row>
    <row r="150" spans="1:65" s="2" customFormat="1" ht="33" customHeight="1">
      <c r="A150" s="39"/>
      <c r="B150" s="40"/>
      <c r="C150" s="220" t="s">
        <v>260</v>
      </c>
      <c r="D150" s="220" t="s">
        <v>146</v>
      </c>
      <c r="E150" s="221" t="s">
        <v>1154</v>
      </c>
      <c r="F150" s="222" t="s">
        <v>1155</v>
      </c>
      <c r="G150" s="223" t="s">
        <v>238</v>
      </c>
      <c r="H150" s="224">
        <v>13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0.00054</v>
      </c>
      <c r="R150" s="230">
        <f>Q150*H150</f>
        <v>0.00702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277</v>
      </c>
      <c r="AT150" s="232" t="s">
        <v>146</v>
      </c>
      <c r="AU150" s="232" t="s">
        <v>85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277</v>
      </c>
      <c r="BM150" s="232" t="s">
        <v>1325</v>
      </c>
    </row>
    <row r="151" spans="1:65" s="2" customFormat="1" ht="33" customHeight="1">
      <c r="A151" s="39"/>
      <c r="B151" s="40"/>
      <c r="C151" s="220" t="s">
        <v>8</v>
      </c>
      <c r="D151" s="220" t="s">
        <v>146</v>
      </c>
      <c r="E151" s="221" t="s">
        <v>1326</v>
      </c>
      <c r="F151" s="222" t="s">
        <v>1327</v>
      </c>
      <c r="G151" s="223" t="s">
        <v>177</v>
      </c>
      <c r="H151" s="224">
        <v>128.759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42</v>
      </c>
      <c r="O151" s="92"/>
      <c r="P151" s="230">
        <f>O151*H151</f>
        <v>0</v>
      </c>
      <c r="Q151" s="230">
        <v>0.00011</v>
      </c>
      <c r="R151" s="230">
        <f>Q151*H151</f>
        <v>0.014163489999999999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277</v>
      </c>
      <c r="AT151" s="232" t="s">
        <v>146</v>
      </c>
      <c r="AU151" s="232" t="s">
        <v>85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277</v>
      </c>
      <c r="BM151" s="232" t="s">
        <v>1328</v>
      </c>
    </row>
    <row r="152" spans="1:51" s="15" customFormat="1" ht="12">
      <c r="A152" s="15"/>
      <c r="B152" s="257"/>
      <c r="C152" s="258"/>
      <c r="D152" s="236" t="s">
        <v>152</v>
      </c>
      <c r="E152" s="259" t="s">
        <v>1</v>
      </c>
      <c r="F152" s="260" t="s">
        <v>1220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6" t="s">
        <v>152</v>
      </c>
      <c r="AU152" s="266" t="s">
        <v>85</v>
      </c>
      <c r="AV152" s="15" t="s">
        <v>83</v>
      </c>
      <c r="AW152" s="15" t="s">
        <v>32</v>
      </c>
      <c r="AX152" s="15" t="s">
        <v>76</v>
      </c>
      <c r="AY152" s="266" t="s">
        <v>144</v>
      </c>
    </row>
    <row r="153" spans="1:51" s="13" customFormat="1" ht="12">
      <c r="A153" s="13"/>
      <c r="B153" s="234"/>
      <c r="C153" s="235"/>
      <c r="D153" s="236" t="s">
        <v>152</v>
      </c>
      <c r="E153" s="237" t="s">
        <v>1</v>
      </c>
      <c r="F153" s="238" t="s">
        <v>1329</v>
      </c>
      <c r="G153" s="235"/>
      <c r="H153" s="239">
        <v>128.759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152</v>
      </c>
      <c r="AU153" s="245" t="s">
        <v>85</v>
      </c>
      <c r="AV153" s="13" t="s">
        <v>85</v>
      </c>
      <c r="AW153" s="13" t="s">
        <v>32</v>
      </c>
      <c r="AX153" s="13" t="s">
        <v>83</v>
      </c>
      <c r="AY153" s="245" t="s">
        <v>144</v>
      </c>
    </row>
    <row r="154" spans="1:65" s="2" customFormat="1" ht="21.75" customHeight="1">
      <c r="A154" s="39"/>
      <c r="B154" s="40"/>
      <c r="C154" s="278" t="s">
        <v>277</v>
      </c>
      <c r="D154" s="278" t="s">
        <v>272</v>
      </c>
      <c r="E154" s="279" t="s">
        <v>1164</v>
      </c>
      <c r="F154" s="280" t="s">
        <v>1165</v>
      </c>
      <c r="G154" s="281" t="s">
        <v>177</v>
      </c>
      <c r="H154" s="282">
        <v>148.073</v>
      </c>
      <c r="I154" s="283"/>
      <c r="J154" s="284">
        <f>ROUND(I154*H154,2)</f>
        <v>0</v>
      </c>
      <c r="K154" s="285"/>
      <c r="L154" s="286"/>
      <c r="M154" s="287" t="s">
        <v>1</v>
      </c>
      <c r="N154" s="288" t="s">
        <v>42</v>
      </c>
      <c r="O154" s="92"/>
      <c r="P154" s="230">
        <f>O154*H154</f>
        <v>0</v>
      </c>
      <c r="Q154" s="230">
        <v>0.00254</v>
      </c>
      <c r="R154" s="230">
        <f>Q154*H154</f>
        <v>0.37610542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435</v>
      </c>
      <c r="AT154" s="232" t="s">
        <v>272</v>
      </c>
      <c r="AU154" s="232" t="s">
        <v>85</v>
      </c>
      <c r="AY154" s="18" t="s">
        <v>144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277</v>
      </c>
      <c r="BM154" s="232" t="s">
        <v>1330</v>
      </c>
    </row>
    <row r="155" spans="1:51" s="13" customFormat="1" ht="12">
      <c r="A155" s="13"/>
      <c r="B155" s="234"/>
      <c r="C155" s="235"/>
      <c r="D155" s="236" t="s">
        <v>152</v>
      </c>
      <c r="E155" s="235"/>
      <c r="F155" s="238" t="s">
        <v>1331</v>
      </c>
      <c r="G155" s="235"/>
      <c r="H155" s="239">
        <v>148.073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152</v>
      </c>
      <c r="AU155" s="245" t="s">
        <v>85</v>
      </c>
      <c r="AV155" s="13" t="s">
        <v>85</v>
      </c>
      <c r="AW155" s="13" t="s">
        <v>4</v>
      </c>
      <c r="AX155" s="13" t="s">
        <v>83</v>
      </c>
      <c r="AY155" s="245" t="s">
        <v>144</v>
      </c>
    </row>
    <row r="156" spans="1:65" s="2" customFormat="1" ht="33" customHeight="1">
      <c r="A156" s="39"/>
      <c r="B156" s="40"/>
      <c r="C156" s="220" t="s">
        <v>281</v>
      </c>
      <c r="D156" s="220" t="s">
        <v>146</v>
      </c>
      <c r="E156" s="221" t="s">
        <v>1332</v>
      </c>
      <c r="F156" s="222" t="s">
        <v>1333</v>
      </c>
      <c r="G156" s="223" t="s">
        <v>177</v>
      </c>
      <c r="H156" s="224">
        <v>14.307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0.00022</v>
      </c>
      <c r="R156" s="230">
        <f>Q156*H156</f>
        <v>0.0031475400000000003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277</v>
      </c>
      <c r="AT156" s="232" t="s">
        <v>146</v>
      </c>
      <c r="AU156" s="232" t="s">
        <v>85</v>
      </c>
      <c r="AY156" s="18" t="s">
        <v>144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277</v>
      </c>
      <c r="BM156" s="232" t="s">
        <v>1334</v>
      </c>
    </row>
    <row r="157" spans="1:51" s="15" customFormat="1" ht="12">
      <c r="A157" s="15"/>
      <c r="B157" s="257"/>
      <c r="C157" s="258"/>
      <c r="D157" s="236" t="s">
        <v>152</v>
      </c>
      <c r="E157" s="259" t="s">
        <v>1</v>
      </c>
      <c r="F157" s="260" t="s">
        <v>1220</v>
      </c>
      <c r="G157" s="258"/>
      <c r="H157" s="259" t="s">
        <v>1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152</v>
      </c>
      <c r="AU157" s="266" t="s">
        <v>85</v>
      </c>
      <c r="AV157" s="15" t="s">
        <v>83</v>
      </c>
      <c r="AW157" s="15" t="s">
        <v>32</v>
      </c>
      <c r="AX157" s="15" t="s">
        <v>76</v>
      </c>
      <c r="AY157" s="266" t="s">
        <v>144</v>
      </c>
    </row>
    <row r="158" spans="1:51" s="13" customFormat="1" ht="12">
      <c r="A158" s="13"/>
      <c r="B158" s="234"/>
      <c r="C158" s="235"/>
      <c r="D158" s="236" t="s">
        <v>152</v>
      </c>
      <c r="E158" s="237" t="s">
        <v>1</v>
      </c>
      <c r="F158" s="238" t="s">
        <v>1335</v>
      </c>
      <c r="G158" s="235"/>
      <c r="H158" s="239">
        <v>14.307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152</v>
      </c>
      <c r="AU158" s="245" t="s">
        <v>85</v>
      </c>
      <c r="AV158" s="13" t="s">
        <v>85</v>
      </c>
      <c r="AW158" s="13" t="s">
        <v>32</v>
      </c>
      <c r="AX158" s="13" t="s">
        <v>83</v>
      </c>
      <c r="AY158" s="245" t="s">
        <v>144</v>
      </c>
    </row>
    <row r="159" spans="1:65" s="2" customFormat="1" ht="21.75" customHeight="1">
      <c r="A159" s="39"/>
      <c r="B159" s="40"/>
      <c r="C159" s="278" t="s">
        <v>286</v>
      </c>
      <c r="D159" s="278" t="s">
        <v>272</v>
      </c>
      <c r="E159" s="279" t="s">
        <v>1164</v>
      </c>
      <c r="F159" s="280" t="s">
        <v>1165</v>
      </c>
      <c r="G159" s="281" t="s">
        <v>177</v>
      </c>
      <c r="H159" s="282">
        <v>16.453</v>
      </c>
      <c r="I159" s="283"/>
      <c r="J159" s="284">
        <f>ROUND(I159*H159,2)</f>
        <v>0</v>
      </c>
      <c r="K159" s="285"/>
      <c r="L159" s="286"/>
      <c r="M159" s="287" t="s">
        <v>1</v>
      </c>
      <c r="N159" s="288" t="s">
        <v>42</v>
      </c>
      <c r="O159" s="92"/>
      <c r="P159" s="230">
        <f>O159*H159</f>
        <v>0</v>
      </c>
      <c r="Q159" s="230">
        <v>0.00254</v>
      </c>
      <c r="R159" s="230">
        <f>Q159*H159</f>
        <v>0.04179062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435</v>
      </c>
      <c r="AT159" s="232" t="s">
        <v>272</v>
      </c>
      <c r="AU159" s="232" t="s">
        <v>85</v>
      </c>
      <c r="AY159" s="18" t="s">
        <v>144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277</v>
      </c>
      <c r="BM159" s="232" t="s">
        <v>1336</v>
      </c>
    </row>
    <row r="160" spans="1:51" s="13" customFormat="1" ht="12">
      <c r="A160" s="13"/>
      <c r="B160" s="234"/>
      <c r="C160" s="235"/>
      <c r="D160" s="236" t="s">
        <v>152</v>
      </c>
      <c r="E160" s="235"/>
      <c r="F160" s="238" t="s">
        <v>1337</v>
      </c>
      <c r="G160" s="235"/>
      <c r="H160" s="239">
        <v>16.453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152</v>
      </c>
      <c r="AU160" s="245" t="s">
        <v>85</v>
      </c>
      <c r="AV160" s="13" t="s">
        <v>85</v>
      </c>
      <c r="AW160" s="13" t="s">
        <v>4</v>
      </c>
      <c r="AX160" s="13" t="s">
        <v>83</v>
      </c>
      <c r="AY160" s="245" t="s">
        <v>144</v>
      </c>
    </row>
    <row r="161" spans="1:65" s="2" customFormat="1" ht="21.75" customHeight="1">
      <c r="A161" s="39"/>
      <c r="B161" s="40"/>
      <c r="C161" s="220" t="s">
        <v>291</v>
      </c>
      <c r="D161" s="220" t="s">
        <v>146</v>
      </c>
      <c r="E161" s="221" t="s">
        <v>1338</v>
      </c>
      <c r="F161" s="222" t="s">
        <v>1339</v>
      </c>
      <c r="G161" s="223" t="s">
        <v>177</v>
      </c>
      <c r="H161" s="224">
        <v>143.066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0.0036</v>
      </c>
      <c r="T161" s="231">
        <f>S161*H161</f>
        <v>0.5150376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277</v>
      </c>
      <c r="AT161" s="232" t="s">
        <v>146</v>
      </c>
      <c r="AU161" s="232" t="s">
        <v>85</v>
      </c>
      <c r="AY161" s="18" t="s">
        <v>144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277</v>
      </c>
      <c r="BM161" s="232" t="s">
        <v>1340</v>
      </c>
    </row>
    <row r="162" spans="1:65" s="2" customFormat="1" ht="21.75" customHeight="1">
      <c r="A162" s="39"/>
      <c r="B162" s="40"/>
      <c r="C162" s="220" t="s">
        <v>296</v>
      </c>
      <c r="D162" s="220" t="s">
        <v>146</v>
      </c>
      <c r="E162" s="221" t="s">
        <v>1175</v>
      </c>
      <c r="F162" s="222" t="s">
        <v>1176</v>
      </c>
      <c r="G162" s="223" t="s">
        <v>177</v>
      </c>
      <c r="H162" s="224">
        <v>143.066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277</v>
      </c>
      <c r="AT162" s="232" t="s">
        <v>146</v>
      </c>
      <c r="AU162" s="232" t="s">
        <v>85</v>
      </c>
      <c r="AY162" s="18" t="s">
        <v>144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277</v>
      </c>
      <c r="BM162" s="232" t="s">
        <v>1341</v>
      </c>
    </row>
    <row r="163" spans="1:51" s="15" customFormat="1" ht="12">
      <c r="A163" s="15"/>
      <c r="B163" s="257"/>
      <c r="C163" s="258"/>
      <c r="D163" s="236" t="s">
        <v>152</v>
      </c>
      <c r="E163" s="259" t="s">
        <v>1</v>
      </c>
      <c r="F163" s="260" t="s">
        <v>1220</v>
      </c>
      <c r="G163" s="258"/>
      <c r="H163" s="259" t="s">
        <v>1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152</v>
      </c>
      <c r="AU163" s="266" t="s">
        <v>85</v>
      </c>
      <c r="AV163" s="15" t="s">
        <v>83</v>
      </c>
      <c r="AW163" s="15" t="s">
        <v>32</v>
      </c>
      <c r="AX163" s="15" t="s">
        <v>76</v>
      </c>
      <c r="AY163" s="266" t="s">
        <v>144</v>
      </c>
    </row>
    <row r="164" spans="1:51" s="13" customFormat="1" ht="12">
      <c r="A164" s="13"/>
      <c r="B164" s="234"/>
      <c r="C164" s="235"/>
      <c r="D164" s="236" t="s">
        <v>152</v>
      </c>
      <c r="E164" s="237" t="s">
        <v>1</v>
      </c>
      <c r="F164" s="238" t="s">
        <v>1329</v>
      </c>
      <c r="G164" s="235"/>
      <c r="H164" s="239">
        <v>128.759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152</v>
      </c>
      <c r="AU164" s="245" t="s">
        <v>85</v>
      </c>
      <c r="AV164" s="13" t="s">
        <v>85</v>
      </c>
      <c r="AW164" s="13" t="s">
        <v>32</v>
      </c>
      <c r="AX164" s="13" t="s">
        <v>76</v>
      </c>
      <c r="AY164" s="245" t="s">
        <v>144</v>
      </c>
    </row>
    <row r="165" spans="1:51" s="15" customFormat="1" ht="12">
      <c r="A165" s="15"/>
      <c r="B165" s="257"/>
      <c r="C165" s="258"/>
      <c r="D165" s="236" t="s">
        <v>152</v>
      </c>
      <c r="E165" s="259" t="s">
        <v>1</v>
      </c>
      <c r="F165" s="260" t="s">
        <v>1220</v>
      </c>
      <c r="G165" s="258"/>
      <c r="H165" s="259" t="s">
        <v>1</v>
      </c>
      <c r="I165" s="261"/>
      <c r="J165" s="258"/>
      <c r="K165" s="258"/>
      <c r="L165" s="262"/>
      <c r="M165" s="263"/>
      <c r="N165" s="264"/>
      <c r="O165" s="264"/>
      <c r="P165" s="264"/>
      <c r="Q165" s="264"/>
      <c r="R165" s="264"/>
      <c r="S165" s="264"/>
      <c r="T165" s="26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6" t="s">
        <v>152</v>
      </c>
      <c r="AU165" s="266" t="s">
        <v>85</v>
      </c>
      <c r="AV165" s="15" t="s">
        <v>83</v>
      </c>
      <c r="AW165" s="15" t="s">
        <v>32</v>
      </c>
      <c r="AX165" s="15" t="s">
        <v>76</v>
      </c>
      <c r="AY165" s="266" t="s">
        <v>144</v>
      </c>
    </row>
    <row r="166" spans="1:51" s="13" customFormat="1" ht="12">
      <c r="A166" s="13"/>
      <c r="B166" s="234"/>
      <c r="C166" s="235"/>
      <c r="D166" s="236" t="s">
        <v>152</v>
      </c>
      <c r="E166" s="237" t="s">
        <v>1</v>
      </c>
      <c r="F166" s="238" t="s">
        <v>1335</v>
      </c>
      <c r="G166" s="235"/>
      <c r="H166" s="239">
        <v>14.307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152</v>
      </c>
      <c r="AU166" s="245" t="s">
        <v>85</v>
      </c>
      <c r="AV166" s="13" t="s">
        <v>85</v>
      </c>
      <c r="AW166" s="13" t="s">
        <v>32</v>
      </c>
      <c r="AX166" s="13" t="s">
        <v>76</v>
      </c>
      <c r="AY166" s="245" t="s">
        <v>144</v>
      </c>
    </row>
    <row r="167" spans="1:51" s="14" customFormat="1" ht="12">
      <c r="A167" s="14"/>
      <c r="B167" s="246"/>
      <c r="C167" s="247"/>
      <c r="D167" s="236" t="s">
        <v>152</v>
      </c>
      <c r="E167" s="248" t="s">
        <v>1</v>
      </c>
      <c r="F167" s="249" t="s">
        <v>156</v>
      </c>
      <c r="G167" s="247"/>
      <c r="H167" s="250">
        <v>143.066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152</v>
      </c>
      <c r="AU167" s="256" t="s">
        <v>85</v>
      </c>
      <c r="AV167" s="14" t="s">
        <v>150</v>
      </c>
      <c r="AW167" s="14" t="s">
        <v>32</v>
      </c>
      <c r="AX167" s="14" t="s">
        <v>83</v>
      </c>
      <c r="AY167" s="256" t="s">
        <v>144</v>
      </c>
    </row>
    <row r="168" spans="1:65" s="2" customFormat="1" ht="21.75" customHeight="1">
      <c r="A168" s="39"/>
      <c r="B168" s="40"/>
      <c r="C168" s="278" t="s">
        <v>7</v>
      </c>
      <c r="D168" s="278" t="s">
        <v>272</v>
      </c>
      <c r="E168" s="279" t="s">
        <v>1178</v>
      </c>
      <c r="F168" s="280" t="s">
        <v>1179</v>
      </c>
      <c r="G168" s="281" t="s">
        <v>177</v>
      </c>
      <c r="H168" s="282">
        <v>164.526</v>
      </c>
      <c r="I168" s="283"/>
      <c r="J168" s="284">
        <f>ROUND(I168*H168,2)</f>
        <v>0</v>
      </c>
      <c r="K168" s="285"/>
      <c r="L168" s="286"/>
      <c r="M168" s="287" t="s">
        <v>1</v>
      </c>
      <c r="N168" s="288" t="s">
        <v>42</v>
      </c>
      <c r="O168" s="92"/>
      <c r="P168" s="230">
        <f>O168*H168</f>
        <v>0</v>
      </c>
      <c r="Q168" s="230">
        <v>0.0003</v>
      </c>
      <c r="R168" s="230">
        <f>Q168*H168</f>
        <v>0.0493578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435</v>
      </c>
      <c r="AT168" s="232" t="s">
        <v>272</v>
      </c>
      <c r="AU168" s="232" t="s">
        <v>85</v>
      </c>
      <c r="AY168" s="18" t="s">
        <v>144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277</v>
      </c>
      <c r="BM168" s="232" t="s">
        <v>1342</v>
      </c>
    </row>
    <row r="169" spans="1:51" s="13" customFormat="1" ht="12">
      <c r="A169" s="13"/>
      <c r="B169" s="234"/>
      <c r="C169" s="235"/>
      <c r="D169" s="236" t="s">
        <v>152</v>
      </c>
      <c r="E169" s="235"/>
      <c r="F169" s="238" t="s">
        <v>1343</v>
      </c>
      <c r="G169" s="235"/>
      <c r="H169" s="239">
        <v>164.526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152</v>
      </c>
      <c r="AU169" s="245" t="s">
        <v>85</v>
      </c>
      <c r="AV169" s="13" t="s">
        <v>85</v>
      </c>
      <c r="AW169" s="13" t="s">
        <v>4</v>
      </c>
      <c r="AX169" s="13" t="s">
        <v>83</v>
      </c>
      <c r="AY169" s="245" t="s">
        <v>144</v>
      </c>
    </row>
    <row r="170" spans="1:65" s="2" customFormat="1" ht="21.75" customHeight="1">
      <c r="A170" s="39"/>
      <c r="B170" s="40"/>
      <c r="C170" s="220" t="s">
        <v>346</v>
      </c>
      <c r="D170" s="220" t="s">
        <v>146</v>
      </c>
      <c r="E170" s="221" t="s">
        <v>1182</v>
      </c>
      <c r="F170" s="222" t="s">
        <v>1183</v>
      </c>
      <c r="G170" s="223" t="s">
        <v>177</v>
      </c>
      <c r="H170" s="224">
        <v>6.503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42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277</v>
      </c>
      <c r="AT170" s="232" t="s">
        <v>146</v>
      </c>
      <c r="AU170" s="232" t="s">
        <v>85</v>
      </c>
      <c r="AY170" s="18" t="s">
        <v>144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277</v>
      </c>
      <c r="BM170" s="232" t="s">
        <v>1344</v>
      </c>
    </row>
    <row r="171" spans="1:51" s="13" customFormat="1" ht="12">
      <c r="A171" s="13"/>
      <c r="B171" s="234"/>
      <c r="C171" s="235"/>
      <c r="D171" s="236" t="s">
        <v>152</v>
      </c>
      <c r="E171" s="237" t="s">
        <v>1</v>
      </c>
      <c r="F171" s="238" t="s">
        <v>1345</v>
      </c>
      <c r="G171" s="235"/>
      <c r="H171" s="239">
        <v>6.503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152</v>
      </c>
      <c r="AU171" s="245" t="s">
        <v>85</v>
      </c>
      <c r="AV171" s="13" t="s">
        <v>85</v>
      </c>
      <c r="AW171" s="13" t="s">
        <v>32</v>
      </c>
      <c r="AX171" s="13" t="s">
        <v>76</v>
      </c>
      <c r="AY171" s="245" t="s">
        <v>144</v>
      </c>
    </row>
    <row r="172" spans="1:51" s="14" customFormat="1" ht="12">
      <c r="A172" s="14"/>
      <c r="B172" s="246"/>
      <c r="C172" s="247"/>
      <c r="D172" s="236" t="s">
        <v>152</v>
      </c>
      <c r="E172" s="248" t="s">
        <v>1</v>
      </c>
      <c r="F172" s="249" t="s">
        <v>156</v>
      </c>
      <c r="G172" s="247"/>
      <c r="H172" s="250">
        <v>6.503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152</v>
      </c>
      <c r="AU172" s="256" t="s">
        <v>85</v>
      </c>
      <c r="AV172" s="14" t="s">
        <v>150</v>
      </c>
      <c r="AW172" s="14" t="s">
        <v>32</v>
      </c>
      <c r="AX172" s="14" t="s">
        <v>83</v>
      </c>
      <c r="AY172" s="256" t="s">
        <v>144</v>
      </c>
    </row>
    <row r="173" spans="1:65" s="2" customFormat="1" ht="44.25" customHeight="1">
      <c r="A173" s="39"/>
      <c r="B173" s="40"/>
      <c r="C173" s="278" t="s">
        <v>349</v>
      </c>
      <c r="D173" s="278" t="s">
        <v>272</v>
      </c>
      <c r="E173" s="279" t="s">
        <v>1190</v>
      </c>
      <c r="F173" s="280" t="s">
        <v>1191</v>
      </c>
      <c r="G173" s="281" t="s">
        <v>177</v>
      </c>
      <c r="H173" s="282">
        <v>7.478</v>
      </c>
      <c r="I173" s="283"/>
      <c r="J173" s="284">
        <f>ROUND(I173*H173,2)</f>
        <v>0</v>
      </c>
      <c r="K173" s="285"/>
      <c r="L173" s="286"/>
      <c r="M173" s="287" t="s">
        <v>1</v>
      </c>
      <c r="N173" s="288" t="s">
        <v>42</v>
      </c>
      <c r="O173" s="92"/>
      <c r="P173" s="230">
        <f>O173*H173</f>
        <v>0</v>
      </c>
      <c r="Q173" s="230">
        <v>0.004</v>
      </c>
      <c r="R173" s="230">
        <f>Q173*H173</f>
        <v>0.029912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435</v>
      </c>
      <c r="AT173" s="232" t="s">
        <v>272</v>
      </c>
      <c r="AU173" s="232" t="s">
        <v>85</v>
      </c>
      <c r="AY173" s="18" t="s">
        <v>144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277</v>
      </c>
      <c r="BM173" s="232" t="s">
        <v>1346</v>
      </c>
    </row>
    <row r="174" spans="1:51" s="13" customFormat="1" ht="12">
      <c r="A174" s="13"/>
      <c r="B174" s="234"/>
      <c r="C174" s="235"/>
      <c r="D174" s="236" t="s">
        <v>152</v>
      </c>
      <c r="E174" s="235"/>
      <c r="F174" s="238" t="s">
        <v>1347</v>
      </c>
      <c r="G174" s="235"/>
      <c r="H174" s="239">
        <v>7.478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152</v>
      </c>
      <c r="AU174" s="245" t="s">
        <v>85</v>
      </c>
      <c r="AV174" s="13" t="s">
        <v>85</v>
      </c>
      <c r="AW174" s="13" t="s">
        <v>4</v>
      </c>
      <c r="AX174" s="13" t="s">
        <v>83</v>
      </c>
      <c r="AY174" s="245" t="s">
        <v>144</v>
      </c>
    </row>
    <row r="175" spans="1:65" s="2" customFormat="1" ht="21.75" customHeight="1">
      <c r="A175" s="39"/>
      <c r="B175" s="40"/>
      <c r="C175" s="220" t="s">
        <v>354</v>
      </c>
      <c r="D175" s="220" t="s">
        <v>146</v>
      </c>
      <c r="E175" s="221" t="s">
        <v>1201</v>
      </c>
      <c r="F175" s="222" t="s">
        <v>1202</v>
      </c>
      <c r="G175" s="223" t="s">
        <v>183</v>
      </c>
      <c r="H175" s="224">
        <v>0.614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277</v>
      </c>
      <c r="AT175" s="232" t="s">
        <v>146</v>
      </c>
      <c r="AU175" s="232" t="s">
        <v>85</v>
      </c>
      <c r="AY175" s="18" t="s">
        <v>144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277</v>
      </c>
      <c r="BM175" s="232" t="s">
        <v>1348</v>
      </c>
    </row>
    <row r="176" spans="1:63" s="12" customFormat="1" ht="22.8" customHeight="1">
      <c r="A176" s="12"/>
      <c r="B176" s="204"/>
      <c r="C176" s="205"/>
      <c r="D176" s="206" t="s">
        <v>75</v>
      </c>
      <c r="E176" s="218" t="s">
        <v>1204</v>
      </c>
      <c r="F176" s="218" t="s">
        <v>1205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SUM(P177:P188)</f>
        <v>0</v>
      </c>
      <c r="Q176" s="212"/>
      <c r="R176" s="213">
        <f>SUM(R177:R188)</f>
        <v>0.9027445399999999</v>
      </c>
      <c r="S176" s="212"/>
      <c r="T176" s="214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85</v>
      </c>
      <c r="AT176" s="216" t="s">
        <v>75</v>
      </c>
      <c r="AU176" s="216" t="s">
        <v>83</v>
      </c>
      <c r="AY176" s="215" t="s">
        <v>144</v>
      </c>
      <c r="BK176" s="217">
        <f>SUM(BK177:BK188)</f>
        <v>0</v>
      </c>
    </row>
    <row r="177" spans="1:65" s="2" customFormat="1" ht="33" customHeight="1">
      <c r="A177" s="39"/>
      <c r="B177" s="40"/>
      <c r="C177" s="220" t="s">
        <v>365</v>
      </c>
      <c r="D177" s="220" t="s">
        <v>146</v>
      </c>
      <c r="E177" s="221" t="s">
        <v>1206</v>
      </c>
      <c r="F177" s="222" t="s">
        <v>1207</v>
      </c>
      <c r="G177" s="223" t="s">
        <v>177</v>
      </c>
      <c r="H177" s="224">
        <v>143.066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0.00012</v>
      </c>
      <c r="R177" s="230">
        <f>Q177*H177</f>
        <v>0.01716792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277</v>
      </c>
      <c r="AT177" s="232" t="s">
        <v>146</v>
      </c>
      <c r="AU177" s="232" t="s">
        <v>85</v>
      </c>
      <c r="AY177" s="18" t="s">
        <v>144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277</v>
      </c>
      <c r="BM177" s="232" t="s">
        <v>1349</v>
      </c>
    </row>
    <row r="178" spans="1:51" s="15" customFormat="1" ht="12">
      <c r="A178" s="15"/>
      <c r="B178" s="257"/>
      <c r="C178" s="258"/>
      <c r="D178" s="236" t="s">
        <v>152</v>
      </c>
      <c r="E178" s="259" t="s">
        <v>1</v>
      </c>
      <c r="F178" s="260" t="s">
        <v>1220</v>
      </c>
      <c r="G178" s="258"/>
      <c r="H178" s="259" t="s">
        <v>1</v>
      </c>
      <c r="I178" s="261"/>
      <c r="J178" s="258"/>
      <c r="K178" s="258"/>
      <c r="L178" s="262"/>
      <c r="M178" s="263"/>
      <c r="N178" s="264"/>
      <c r="O178" s="264"/>
      <c r="P178" s="264"/>
      <c r="Q178" s="264"/>
      <c r="R178" s="264"/>
      <c r="S178" s="264"/>
      <c r="T178" s="26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6" t="s">
        <v>152</v>
      </c>
      <c r="AU178" s="266" t="s">
        <v>85</v>
      </c>
      <c r="AV178" s="15" t="s">
        <v>83</v>
      </c>
      <c r="AW178" s="15" t="s">
        <v>32</v>
      </c>
      <c r="AX178" s="15" t="s">
        <v>76</v>
      </c>
      <c r="AY178" s="266" t="s">
        <v>144</v>
      </c>
    </row>
    <row r="179" spans="1:51" s="13" customFormat="1" ht="12">
      <c r="A179" s="13"/>
      <c r="B179" s="234"/>
      <c r="C179" s="235"/>
      <c r="D179" s="236" t="s">
        <v>152</v>
      </c>
      <c r="E179" s="237" t="s">
        <v>1</v>
      </c>
      <c r="F179" s="238" t="s">
        <v>1350</v>
      </c>
      <c r="G179" s="235"/>
      <c r="H179" s="239">
        <v>143.066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152</v>
      </c>
      <c r="AU179" s="245" t="s">
        <v>85</v>
      </c>
      <c r="AV179" s="13" t="s">
        <v>85</v>
      </c>
      <c r="AW179" s="13" t="s">
        <v>32</v>
      </c>
      <c r="AX179" s="13" t="s">
        <v>76</v>
      </c>
      <c r="AY179" s="245" t="s">
        <v>144</v>
      </c>
    </row>
    <row r="180" spans="1:51" s="14" customFormat="1" ht="12">
      <c r="A180" s="14"/>
      <c r="B180" s="246"/>
      <c r="C180" s="247"/>
      <c r="D180" s="236" t="s">
        <v>152</v>
      </c>
      <c r="E180" s="248" t="s">
        <v>1</v>
      </c>
      <c r="F180" s="249" t="s">
        <v>156</v>
      </c>
      <c r="G180" s="247"/>
      <c r="H180" s="250">
        <v>143.066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152</v>
      </c>
      <c r="AU180" s="256" t="s">
        <v>85</v>
      </c>
      <c r="AV180" s="14" t="s">
        <v>150</v>
      </c>
      <c r="AW180" s="14" t="s">
        <v>32</v>
      </c>
      <c r="AX180" s="14" t="s">
        <v>83</v>
      </c>
      <c r="AY180" s="256" t="s">
        <v>144</v>
      </c>
    </row>
    <row r="181" spans="1:65" s="2" customFormat="1" ht="21.75" customHeight="1">
      <c r="A181" s="39"/>
      <c r="B181" s="40"/>
      <c r="C181" s="278" t="s">
        <v>370</v>
      </c>
      <c r="D181" s="278" t="s">
        <v>272</v>
      </c>
      <c r="E181" s="279" t="s">
        <v>1211</v>
      </c>
      <c r="F181" s="280" t="s">
        <v>1212</v>
      </c>
      <c r="G181" s="281" t="s">
        <v>177</v>
      </c>
      <c r="H181" s="282">
        <v>145.927</v>
      </c>
      <c r="I181" s="283"/>
      <c r="J181" s="284">
        <f>ROUND(I181*H181,2)</f>
        <v>0</v>
      </c>
      <c r="K181" s="285"/>
      <c r="L181" s="286"/>
      <c r="M181" s="287" t="s">
        <v>1</v>
      </c>
      <c r="N181" s="288" t="s">
        <v>42</v>
      </c>
      <c r="O181" s="92"/>
      <c r="P181" s="230">
        <f>O181*H181</f>
        <v>0</v>
      </c>
      <c r="Q181" s="230">
        <v>0.006</v>
      </c>
      <c r="R181" s="230">
        <f>Q181*H181</f>
        <v>0.875562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435</v>
      </c>
      <c r="AT181" s="232" t="s">
        <v>272</v>
      </c>
      <c r="AU181" s="232" t="s">
        <v>85</v>
      </c>
      <c r="AY181" s="18" t="s">
        <v>144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277</v>
      </c>
      <c r="BM181" s="232" t="s">
        <v>1351</v>
      </c>
    </row>
    <row r="182" spans="1:51" s="15" customFormat="1" ht="12">
      <c r="A182" s="15"/>
      <c r="B182" s="257"/>
      <c r="C182" s="258"/>
      <c r="D182" s="236" t="s">
        <v>152</v>
      </c>
      <c r="E182" s="259" t="s">
        <v>1</v>
      </c>
      <c r="F182" s="260" t="s">
        <v>1220</v>
      </c>
      <c r="G182" s="258"/>
      <c r="H182" s="259" t="s">
        <v>1</v>
      </c>
      <c r="I182" s="261"/>
      <c r="J182" s="258"/>
      <c r="K182" s="258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152</v>
      </c>
      <c r="AU182" s="266" t="s">
        <v>85</v>
      </c>
      <c r="AV182" s="15" t="s">
        <v>83</v>
      </c>
      <c r="AW182" s="15" t="s">
        <v>32</v>
      </c>
      <c r="AX182" s="15" t="s">
        <v>76</v>
      </c>
      <c r="AY182" s="266" t="s">
        <v>144</v>
      </c>
    </row>
    <row r="183" spans="1:51" s="13" customFormat="1" ht="12">
      <c r="A183" s="13"/>
      <c r="B183" s="234"/>
      <c r="C183" s="235"/>
      <c r="D183" s="236" t="s">
        <v>152</v>
      </c>
      <c r="E183" s="237" t="s">
        <v>1</v>
      </c>
      <c r="F183" s="238" t="s">
        <v>1350</v>
      </c>
      <c r="G183" s="235"/>
      <c r="H183" s="239">
        <v>143.066</v>
      </c>
      <c r="I183" s="240"/>
      <c r="J183" s="235"/>
      <c r="K183" s="235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152</v>
      </c>
      <c r="AU183" s="245" t="s">
        <v>85</v>
      </c>
      <c r="AV183" s="13" t="s">
        <v>85</v>
      </c>
      <c r="AW183" s="13" t="s">
        <v>32</v>
      </c>
      <c r="AX183" s="13" t="s">
        <v>76</v>
      </c>
      <c r="AY183" s="245" t="s">
        <v>144</v>
      </c>
    </row>
    <row r="184" spans="1:51" s="14" customFormat="1" ht="12">
      <c r="A184" s="14"/>
      <c r="B184" s="246"/>
      <c r="C184" s="247"/>
      <c r="D184" s="236" t="s">
        <v>152</v>
      </c>
      <c r="E184" s="248" t="s">
        <v>1</v>
      </c>
      <c r="F184" s="249" t="s">
        <v>156</v>
      </c>
      <c r="G184" s="247"/>
      <c r="H184" s="250">
        <v>143.066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152</v>
      </c>
      <c r="AU184" s="256" t="s">
        <v>85</v>
      </c>
      <c r="AV184" s="14" t="s">
        <v>150</v>
      </c>
      <c r="AW184" s="14" t="s">
        <v>32</v>
      </c>
      <c r="AX184" s="14" t="s">
        <v>83</v>
      </c>
      <c r="AY184" s="256" t="s">
        <v>144</v>
      </c>
    </row>
    <row r="185" spans="1:51" s="13" customFormat="1" ht="12">
      <c r="A185" s="13"/>
      <c r="B185" s="234"/>
      <c r="C185" s="235"/>
      <c r="D185" s="236" t="s">
        <v>152</v>
      </c>
      <c r="E185" s="235"/>
      <c r="F185" s="238" t="s">
        <v>1352</v>
      </c>
      <c r="G185" s="235"/>
      <c r="H185" s="239">
        <v>145.927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152</v>
      </c>
      <c r="AU185" s="245" t="s">
        <v>85</v>
      </c>
      <c r="AV185" s="13" t="s">
        <v>85</v>
      </c>
      <c r="AW185" s="13" t="s">
        <v>4</v>
      </c>
      <c r="AX185" s="13" t="s">
        <v>83</v>
      </c>
      <c r="AY185" s="245" t="s">
        <v>144</v>
      </c>
    </row>
    <row r="186" spans="1:65" s="2" customFormat="1" ht="33" customHeight="1">
      <c r="A186" s="39"/>
      <c r="B186" s="40"/>
      <c r="C186" s="220" t="s">
        <v>378</v>
      </c>
      <c r="D186" s="220" t="s">
        <v>146</v>
      </c>
      <c r="E186" s="221" t="s">
        <v>1353</v>
      </c>
      <c r="F186" s="222" t="s">
        <v>1354</v>
      </c>
      <c r="G186" s="223" t="s">
        <v>177</v>
      </c>
      <c r="H186" s="224">
        <v>143.066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7E-05</v>
      </c>
      <c r="R186" s="230">
        <f>Q186*H186</f>
        <v>0.01001462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277</v>
      </c>
      <c r="AT186" s="232" t="s">
        <v>146</v>
      </c>
      <c r="AU186" s="232" t="s">
        <v>85</v>
      </c>
      <c r="AY186" s="18" t="s">
        <v>144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277</v>
      </c>
      <c r="BM186" s="232" t="s">
        <v>1355</v>
      </c>
    </row>
    <row r="187" spans="1:51" s="13" customFormat="1" ht="12">
      <c r="A187" s="13"/>
      <c r="B187" s="234"/>
      <c r="C187" s="235"/>
      <c r="D187" s="236" t="s">
        <v>152</v>
      </c>
      <c r="E187" s="237" t="s">
        <v>1</v>
      </c>
      <c r="F187" s="238" t="s">
        <v>1356</v>
      </c>
      <c r="G187" s="235"/>
      <c r="H187" s="239">
        <v>143.066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152</v>
      </c>
      <c r="AU187" s="245" t="s">
        <v>85</v>
      </c>
      <c r="AV187" s="13" t="s">
        <v>85</v>
      </c>
      <c r="AW187" s="13" t="s">
        <v>32</v>
      </c>
      <c r="AX187" s="13" t="s">
        <v>83</v>
      </c>
      <c r="AY187" s="245" t="s">
        <v>144</v>
      </c>
    </row>
    <row r="188" spans="1:65" s="2" customFormat="1" ht="21.75" customHeight="1">
      <c r="A188" s="39"/>
      <c r="B188" s="40"/>
      <c r="C188" s="220" t="s">
        <v>383</v>
      </c>
      <c r="D188" s="220" t="s">
        <v>146</v>
      </c>
      <c r="E188" s="221" t="s">
        <v>1226</v>
      </c>
      <c r="F188" s="222" t="s">
        <v>1227</v>
      </c>
      <c r="G188" s="223" t="s">
        <v>183</v>
      </c>
      <c r="H188" s="224">
        <v>0.903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277</v>
      </c>
      <c r="AT188" s="232" t="s">
        <v>146</v>
      </c>
      <c r="AU188" s="232" t="s">
        <v>85</v>
      </c>
      <c r="AY188" s="18" t="s">
        <v>144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277</v>
      </c>
      <c r="BM188" s="232" t="s">
        <v>1357</v>
      </c>
    </row>
    <row r="189" spans="1:63" s="12" customFormat="1" ht="22.8" customHeight="1">
      <c r="A189" s="12"/>
      <c r="B189" s="204"/>
      <c r="C189" s="205"/>
      <c r="D189" s="206" t="s">
        <v>75</v>
      </c>
      <c r="E189" s="218" t="s">
        <v>757</v>
      </c>
      <c r="F189" s="218" t="s">
        <v>758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SUM(P190:P194)</f>
        <v>0</v>
      </c>
      <c r="Q189" s="212"/>
      <c r="R189" s="213">
        <f>SUM(R190:R194)</f>
        <v>0.37429169</v>
      </c>
      <c r="S189" s="212"/>
      <c r="T189" s="214">
        <f>SUM(T190:T194)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85</v>
      </c>
      <c r="AT189" s="216" t="s">
        <v>75</v>
      </c>
      <c r="AU189" s="216" t="s">
        <v>83</v>
      </c>
      <c r="AY189" s="215" t="s">
        <v>144</v>
      </c>
      <c r="BK189" s="217">
        <f>SUM(BK190:BK194)</f>
        <v>0</v>
      </c>
    </row>
    <row r="190" spans="1:65" s="2" customFormat="1" ht="33" customHeight="1">
      <c r="A190" s="39"/>
      <c r="B190" s="40"/>
      <c r="C190" s="220" t="s">
        <v>389</v>
      </c>
      <c r="D190" s="220" t="s">
        <v>146</v>
      </c>
      <c r="E190" s="221" t="s">
        <v>1275</v>
      </c>
      <c r="F190" s="222" t="s">
        <v>1276</v>
      </c>
      <c r="G190" s="223" t="s">
        <v>177</v>
      </c>
      <c r="H190" s="224">
        <v>26.303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42</v>
      </c>
      <c r="O190" s="92"/>
      <c r="P190" s="230">
        <f>O190*H190</f>
        <v>0</v>
      </c>
      <c r="Q190" s="230">
        <v>0.01423</v>
      </c>
      <c r="R190" s="230">
        <f>Q190*H190</f>
        <v>0.37429169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277</v>
      </c>
      <c r="AT190" s="232" t="s">
        <v>146</v>
      </c>
      <c r="AU190" s="232" t="s">
        <v>85</v>
      </c>
      <c r="AY190" s="18" t="s">
        <v>144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277</v>
      </c>
      <c r="BM190" s="232" t="s">
        <v>1358</v>
      </c>
    </row>
    <row r="191" spans="1:51" s="13" customFormat="1" ht="12">
      <c r="A191" s="13"/>
      <c r="B191" s="234"/>
      <c r="C191" s="235"/>
      <c r="D191" s="236" t="s">
        <v>152</v>
      </c>
      <c r="E191" s="237" t="s">
        <v>1</v>
      </c>
      <c r="F191" s="238" t="s">
        <v>1359</v>
      </c>
      <c r="G191" s="235"/>
      <c r="H191" s="239">
        <v>19.8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152</v>
      </c>
      <c r="AU191" s="245" t="s">
        <v>85</v>
      </c>
      <c r="AV191" s="13" t="s">
        <v>85</v>
      </c>
      <c r="AW191" s="13" t="s">
        <v>32</v>
      </c>
      <c r="AX191" s="13" t="s">
        <v>76</v>
      </c>
      <c r="AY191" s="245" t="s">
        <v>144</v>
      </c>
    </row>
    <row r="192" spans="1:51" s="13" customFormat="1" ht="12">
      <c r="A192" s="13"/>
      <c r="B192" s="234"/>
      <c r="C192" s="235"/>
      <c r="D192" s="236" t="s">
        <v>152</v>
      </c>
      <c r="E192" s="237" t="s">
        <v>1</v>
      </c>
      <c r="F192" s="238" t="s">
        <v>1345</v>
      </c>
      <c r="G192" s="235"/>
      <c r="H192" s="239">
        <v>6.503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152</v>
      </c>
      <c r="AU192" s="245" t="s">
        <v>85</v>
      </c>
      <c r="AV192" s="13" t="s">
        <v>85</v>
      </c>
      <c r="AW192" s="13" t="s">
        <v>32</v>
      </c>
      <c r="AX192" s="13" t="s">
        <v>76</v>
      </c>
      <c r="AY192" s="245" t="s">
        <v>144</v>
      </c>
    </row>
    <row r="193" spans="1:51" s="14" customFormat="1" ht="12">
      <c r="A193" s="14"/>
      <c r="B193" s="246"/>
      <c r="C193" s="247"/>
      <c r="D193" s="236" t="s">
        <v>152</v>
      </c>
      <c r="E193" s="248" t="s">
        <v>1</v>
      </c>
      <c r="F193" s="249" t="s">
        <v>156</v>
      </c>
      <c r="G193" s="247"/>
      <c r="H193" s="250">
        <v>26.303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152</v>
      </c>
      <c r="AU193" s="256" t="s">
        <v>85</v>
      </c>
      <c r="AV193" s="14" t="s">
        <v>150</v>
      </c>
      <c r="AW193" s="14" t="s">
        <v>32</v>
      </c>
      <c r="AX193" s="14" t="s">
        <v>83</v>
      </c>
      <c r="AY193" s="256" t="s">
        <v>144</v>
      </c>
    </row>
    <row r="194" spans="1:65" s="2" customFormat="1" ht="21.75" customHeight="1">
      <c r="A194" s="39"/>
      <c r="B194" s="40"/>
      <c r="C194" s="220" t="s">
        <v>394</v>
      </c>
      <c r="D194" s="220" t="s">
        <v>146</v>
      </c>
      <c r="E194" s="221" t="s">
        <v>766</v>
      </c>
      <c r="F194" s="222" t="s">
        <v>767</v>
      </c>
      <c r="G194" s="223" t="s">
        <v>183</v>
      </c>
      <c r="H194" s="224">
        <v>0.374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42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277</v>
      </c>
      <c r="AT194" s="232" t="s">
        <v>146</v>
      </c>
      <c r="AU194" s="232" t="s">
        <v>85</v>
      </c>
      <c r="AY194" s="18" t="s">
        <v>144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277</v>
      </c>
      <c r="BM194" s="232" t="s">
        <v>1360</v>
      </c>
    </row>
    <row r="195" spans="1:63" s="12" customFormat="1" ht="22.8" customHeight="1">
      <c r="A195" s="12"/>
      <c r="B195" s="204"/>
      <c r="C195" s="205"/>
      <c r="D195" s="206" t="s">
        <v>75</v>
      </c>
      <c r="E195" s="218" t="s">
        <v>769</v>
      </c>
      <c r="F195" s="218" t="s">
        <v>770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SUM(P196:P206)</f>
        <v>0</v>
      </c>
      <c r="Q195" s="212"/>
      <c r="R195" s="213">
        <f>SUM(R196:R206)</f>
        <v>0.043792000000000005</v>
      </c>
      <c r="S195" s="212"/>
      <c r="T195" s="214">
        <f>SUM(T196:T206)</f>
        <v>0.11039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85</v>
      </c>
      <c r="AT195" s="216" t="s">
        <v>75</v>
      </c>
      <c r="AU195" s="216" t="s">
        <v>83</v>
      </c>
      <c r="AY195" s="215" t="s">
        <v>144</v>
      </c>
      <c r="BK195" s="217">
        <f>SUM(BK196:BK206)</f>
        <v>0</v>
      </c>
    </row>
    <row r="196" spans="1:65" s="2" customFormat="1" ht="16.5" customHeight="1">
      <c r="A196" s="39"/>
      <c r="B196" s="40"/>
      <c r="C196" s="220" t="s">
        <v>399</v>
      </c>
      <c r="D196" s="220" t="s">
        <v>146</v>
      </c>
      <c r="E196" s="221" t="s">
        <v>1289</v>
      </c>
      <c r="F196" s="222" t="s">
        <v>1290</v>
      </c>
      <c r="G196" s="223" t="s">
        <v>238</v>
      </c>
      <c r="H196" s="224">
        <v>22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42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0.0026</v>
      </c>
      <c r="T196" s="231">
        <f>S196*H196</f>
        <v>0.0572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277</v>
      </c>
      <c r="AT196" s="232" t="s">
        <v>146</v>
      </c>
      <c r="AU196" s="232" t="s">
        <v>85</v>
      </c>
      <c r="AY196" s="18" t="s">
        <v>144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277</v>
      </c>
      <c r="BM196" s="232" t="s">
        <v>1361</v>
      </c>
    </row>
    <row r="197" spans="1:51" s="13" customFormat="1" ht="12">
      <c r="A197" s="13"/>
      <c r="B197" s="234"/>
      <c r="C197" s="235"/>
      <c r="D197" s="236" t="s">
        <v>152</v>
      </c>
      <c r="E197" s="237" t="s">
        <v>1</v>
      </c>
      <c r="F197" s="238" t="s">
        <v>1362</v>
      </c>
      <c r="G197" s="235"/>
      <c r="H197" s="239">
        <v>22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152</v>
      </c>
      <c r="AU197" s="245" t="s">
        <v>85</v>
      </c>
      <c r="AV197" s="13" t="s">
        <v>85</v>
      </c>
      <c r="AW197" s="13" t="s">
        <v>32</v>
      </c>
      <c r="AX197" s="13" t="s">
        <v>83</v>
      </c>
      <c r="AY197" s="245" t="s">
        <v>144</v>
      </c>
    </row>
    <row r="198" spans="1:65" s="2" customFormat="1" ht="16.5" customHeight="1">
      <c r="A198" s="39"/>
      <c r="B198" s="40"/>
      <c r="C198" s="220" t="s">
        <v>435</v>
      </c>
      <c r="D198" s="220" t="s">
        <v>146</v>
      </c>
      <c r="E198" s="221" t="s">
        <v>1293</v>
      </c>
      <c r="F198" s="222" t="s">
        <v>1294</v>
      </c>
      <c r="G198" s="223" t="s">
        <v>238</v>
      </c>
      <c r="H198" s="224">
        <v>13.5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42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0.00394</v>
      </c>
      <c r="T198" s="231">
        <f>S198*H198</f>
        <v>0.05319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277</v>
      </c>
      <c r="AT198" s="232" t="s">
        <v>146</v>
      </c>
      <c r="AU198" s="232" t="s">
        <v>85</v>
      </c>
      <c r="AY198" s="18" t="s">
        <v>144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277</v>
      </c>
      <c r="BM198" s="232" t="s">
        <v>1363</v>
      </c>
    </row>
    <row r="199" spans="1:51" s="13" customFormat="1" ht="12">
      <c r="A199" s="13"/>
      <c r="B199" s="234"/>
      <c r="C199" s="235"/>
      <c r="D199" s="236" t="s">
        <v>152</v>
      </c>
      <c r="E199" s="237" t="s">
        <v>1</v>
      </c>
      <c r="F199" s="238" t="s">
        <v>1364</v>
      </c>
      <c r="G199" s="235"/>
      <c r="H199" s="239">
        <v>7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152</v>
      </c>
      <c r="AU199" s="245" t="s">
        <v>85</v>
      </c>
      <c r="AV199" s="13" t="s">
        <v>85</v>
      </c>
      <c r="AW199" s="13" t="s">
        <v>32</v>
      </c>
      <c r="AX199" s="13" t="s">
        <v>76</v>
      </c>
      <c r="AY199" s="245" t="s">
        <v>144</v>
      </c>
    </row>
    <row r="200" spans="1:51" s="13" customFormat="1" ht="12">
      <c r="A200" s="13"/>
      <c r="B200" s="234"/>
      <c r="C200" s="235"/>
      <c r="D200" s="236" t="s">
        <v>152</v>
      </c>
      <c r="E200" s="237" t="s">
        <v>1</v>
      </c>
      <c r="F200" s="238" t="s">
        <v>1365</v>
      </c>
      <c r="G200" s="235"/>
      <c r="H200" s="239">
        <v>6.5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152</v>
      </c>
      <c r="AU200" s="245" t="s">
        <v>85</v>
      </c>
      <c r="AV200" s="13" t="s">
        <v>85</v>
      </c>
      <c r="AW200" s="13" t="s">
        <v>32</v>
      </c>
      <c r="AX200" s="13" t="s">
        <v>76</v>
      </c>
      <c r="AY200" s="245" t="s">
        <v>144</v>
      </c>
    </row>
    <row r="201" spans="1:51" s="14" customFormat="1" ht="12">
      <c r="A201" s="14"/>
      <c r="B201" s="246"/>
      <c r="C201" s="247"/>
      <c r="D201" s="236" t="s">
        <v>152</v>
      </c>
      <c r="E201" s="248" t="s">
        <v>1</v>
      </c>
      <c r="F201" s="249" t="s">
        <v>156</v>
      </c>
      <c r="G201" s="247"/>
      <c r="H201" s="250">
        <v>13.5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152</v>
      </c>
      <c r="AU201" s="256" t="s">
        <v>85</v>
      </c>
      <c r="AV201" s="14" t="s">
        <v>150</v>
      </c>
      <c r="AW201" s="14" t="s">
        <v>32</v>
      </c>
      <c r="AX201" s="14" t="s">
        <v>83</v>
      </c>
      <c r="AY201" s="256" t="s">
        <v>144</v>
      </c>
    </row>
    <row r="202" spans="1:65" s="2" customFormat="1" ht="21.75" customHeight="1">
      <c r="A202" s="39"/>
      <c r="B202" s="40"/>
      <c r="C202" s="220" t="s">
        <v>442</v>
      </c>
      <c r="D202" s="220" t="s">
        <v>146</v>
      </c>
      <c r="E202" s="221" t="s">
        <v>1298</v>
      </c>
      <c r="F202" s="222" t="s">
        <v>1299</v>
      </c>
      <c r="G202" s="223" t="s">
        <v>238</v>
      </c>
      <c r="H202" s="224">
        <v>22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42</v>
      </c>
      <c r="O202" s="92"/>
      <c r="P202" s="230">
        <f>O202*H202</f>
        <v>0</v>
      </c>
      <c r="Q202" s="230">
        <v>0.00174</v>
      </c>
      <c r="R202" s="230">
        <f>Q202*H202</f>
        <v>0.03828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277</v>
      </c>
      <c r="AT202" s="232" t="s">
        <v>146</v>
      </c>
      <c r="AU202" s="232" t="s">
        <v>85</v>
      </c>
      <c r="AY202" s="18" t="s">
        <v>144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277</v>
      </c>
      <c r="BM202" s="232" t="s">
        <v>1366</v>
      </c>
    </row>
    <row r="203" spans="1:51" s="13" customFormat="1" ht="12">
      <c r="A203" s="13"/>
      <c r="B203" s="234"/>
      <c r="C203" s="235"/>
      <c r="D203" s="236" t="s">
        <v>152</v>
      </c>
      <c r="E203" s="237" t="s">
        <v>1</v>
      </c>
      <c r="F203" s="238" t="s">
        <v>346</v>
      </c>
      <c r="G203" s="235"/>
      <c r="H203" s="239">
        <v>22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152</v>
      </c>
      <c r="AU203" s="245" t="s">
        <v>85</v>
      </c>
      <c r="AV203" s="13" t="s">
        <v>85</v>
      </c>
      <c r="AW203" s="13" t="s">
        <v>32</v>
      </c>
      <c r="AX203" s="13" t="s">
        <v>83</v>
      </c>
      <c r="AY203" s="245" t="s">
        <v>144</v>
      </c>
    </row>
    <row r="204" spans="1:65" s="2" customFormat="1" ht="21.75" customHeight="1">
      <c r="A204" s="39"/>
      <c r="B204" s="40"/>
      <c r="C204" s="220" t="s">
        <v>448</v>
      </c>
      <c r="D204" s="220" t="s">
        <v>146</v>
      </c>
      <c r="E204" s="221" t="s">
        <v>1301</v>
      </c>
      <c r="F204" s="222" t="s">
        <v>1302</v>
      </c>
      <c r="G204" s="223" t="s">
        <v>238</v>
      </c>
      <c r="H204" s="224">
        <v>2.6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42</v>
      </c>
      <c r="O204" s="92"/>
      <c r="P204" s="230">
        <f>O204*H204</f>
        <v>0</v>
      </c>
      <c r="Q204" s="230">
        <v>0.00212</v>
      </c>
      <c r="R204" s="230">
        <f>Q204*H204</f>
        <v>0.005512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277</v>
      </c>
      <c r="AT204" s="232" t="s">
        <v>146</v>
      </c>
      <c r="AU204" s="232" t="s">
        <v>85</v>
      </c>
      <c r="AY204" s="18" t="s">
        <v>144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277</v>
      </c>
      <c r="BM204" s="232" t="s">
        <v>1367</v>
      </c>
    </row>
    <row r="205" spans="1:51" s="13" customFormat="1" ht="12">
      <c r="A205" s="13"/>
      <c r="B205" s="234"/>
      <c r="C205" s="235"/>
      <c r="D205" s="236" t="s">
        <v>152</v>
      </c>
      <c r="E205" s="237" t="s">
        <v>1</v>
      </c>
      <c r="F205" s="238" t="s">
        <v>1368</v>
      </c>
      <c r="G205" s="235"/>
      <c r="H205" s="239">
        <v>2.6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152</v>
      </c>
      <c r="AU205" s="245" t="s">
        <v>85</v>
      </c>
      <c r="AV205" s="13" t="s">
        <v>85</v>
      </c>
      <c r="AW205" s="13" t="s">
        <v>32</v>
      </c>
      <c r="AX205" s="13" t="s">
        <v>83</v>
      </c>
      <c r="AY205" s="245" t="s">
        <v>144</v>
      </c>
    </row>
    <row r="206" spans="1:65" s="2" customFormat="1" ht="21.75" customHeight="1">
      <c r="A206" s="39"/>
      <c r="B206" s="40"/>
      <c r="C206" s="220" t="s">
        <v>460</v>
      </c>
      <c r="D206" s="220" t="s">
        <v>146</v>
      </c>
      <c r="E206" s="221" t="s">
        <v>781</v>
      </c>
      <c r="F206" s="222" t="s">
        <v>782</v>
      </c>
      <c r="G206" s="223" t="s">
        <v>183</v>
      </c>
      <c r="H206" s="224">
        <v>0.044</v>
      </c>
      <c r="I206" s="225"/>
      <c r="J206" s="226">
        <f>ROUND(I206*H206,2)</f>
        <v>0</v>
      </c>
      <c r="K206" s="227"/>
      <c r="L206" s="45"/>
      <c r="M206" s="289" t="s">
        <v>1</v>
      </c>
      <c r="N206" s="290" t="s">
        <v>42</v>
      </c>
      <c r="O206" s="291"/>
      <c r="P206" s="292">
        <f>O206*H206</f>
        <v>0</v>
      </c>
      <c r="Q206" s="292">
        <v>0</v>
      </c>
      <c r="R206" s="292">
        <f>Q206*H206</f>
        <v>0</v>
      </c>
      <c r="S206" s="292">
        <v>0</v>
      </c>
      <c r="T206" s="29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277</v>
      </c>
      <c r="AT206" s="232" t="s">
        <v>146</v>
      </c>
      <c r="AU206" s="232" t="s">
        <v>85</v>
      </c>
      <c r="AY206" s="18" t="s">
        <v>144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277</v>
      </c>
      <c r="BM206" s="232" t="s">
        <v>1369</v>
      </c>
    </row>
    <row r="207" spans="1:31" s="2" customFormat="1" ht="6.95" customHeight="1">
      <c r="A207" s="39"/>
      <c r="B207" s="67"/>
      <c r="C207" s="68"/>
      <c r="D207" s="68"/>
      <c r="E207" s="68"/>
      <c r="F207" s="68"/>
      <c r="G207" s="68"/>
      <c r="H207" s="68"/>
      <c r="I207" s="68"/>
      <c r="J207" s="68"/>
      <c r="K207" s="68"/>
      <c r="L207" s="45"/>
      <c r="M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</sheetData>
  <sheetProtection password="CC35" sheet="1" objects="1" scenarios="1" formatColumns="0" formatRows="0" autoFilter="0"/>
  <autoFilter ref="C123:K20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Stavební úpravy kulturního domu č.p. 106 ve Velké Chyšce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ROUND((SUM(BE117:BE152)),2)</f>
        <v>0</v>
      </c>
      <c r="G33" s="39"/>
      <c r="H33" s="39"/>
      <c r="I33" s="156">
        <v>0.21</v>
      </c>
      <c r="J33" s="155">
        <f>ROUND(((SUM(BE117:BE152))*I33),2)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ROUND((SUM(BF117:BF152)),2)</f>
        <v>0</v>
      </c>
      <c r="G34" s="39"/>
      <c r="H34" s="39"/>
      <c r="I34" s="156">
        <v>0.15</v>
      </c>
      <c r="J34" s="155">
        <f>ROUND(((SUM(BF117:BF152))*I34),2)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ROUND((SUM(BG117:BG152)),2)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ROUND((SUM(BH117:BH152)),2)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ROUND((SUM(BI117:BI152)),2)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Stavební úpravy kulturního domu č.p. 106 ve Velké Chyšce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05 - Kotelna na biomasu do 185 kW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Velká Chyška</v>
      </c>
      <c r="G89" s="41"/>
      <c r="H89" s="41"/>
      <c r="I89" s="33" t="s">
        <v>22</v>
      </c>
      <c r="J89" s="80" t="str">
        <f>IF(J12="","",J12)</f>
        <v>5. 2. 2021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Obec Velká Chyška</v>
      </c>
      <c r="G91" s="41"/>
      <c r="H91" s="41"/>
      <c r="I91" s="33" t="s">
        <v>30</v>
      </c>
      <c r="J91" s="37" t="str">
        <f>E21</f>
        <v>Ing. Šlechta Jan, Bc. Moravec Pavel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 hidden="1">
      <c r="A97" s="9"/>
      <c r="B97" s="180"/>
      <c r="C97" s="181"/>
      <c r="D97" s="182" t="s">
        <v>1371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 hidden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t="12" hidden="1"/>
    <row r="101" ht="12" hidden="1"/>
    <row r="102" ht="12" hidden="1"/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129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Stavební úpravy kulturního domu č.p. 106 ve Velké Chyšce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105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05 - Kotelna na biomasu do 185 kW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Velká Chyška</v>
      </c>
      <c r="G111" s="41"/>
      <c r="H111" s="41"/>
      <c r="I111" s="33" t="s">
        <v>22</v>
      </c>
      <c r="J111" s="80" t="str">
        <f>IF(J12="","",J12)</f>
        <v>5. 2. 2021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5.65" customHeight="1">
      <c r="A113" s="39"/>
      <c r="B113" s="40"/>
      <c r="C113" s="33" t="s">
        <v>24</v>
      </c>
      <c r="D113" s="41"/>
      <c r="E113" s="41"/>
      <c r="F113" s="28" t="str">
        <f>E15</f>
        <v>Obec Velká Chyška</v>
      </c>
      <c r="G113" s="41"/>
      <c r="H113" s="41"/>
      <c r="I113" s="33" t="s">
        <v>30</v>
      </c>
      <c r="J113" s="37" t="str">
        <f>E21</f>
        <v>Ing. Šlechta Jan, Bc. Moravec Pavel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130</v>
      </c>
      <c r="D116" s="195" t="s">
        <v>61</v>
      </c>
      <c r="E116" s="195" t="s">
        <v>57</v>
      </c>
      <c r="F116" s="195" t="s">
        <v>58</v>
      </c>
      <c r="G116" s="195" t="s">
        <v>131</v>
      </c>
      <c r="H116" s="195" t="s">
        <v>132</v>
      </c>
      <c r="I116" s="195" t="s">
        <v>133</v>
      </c>
      <c r="J116" s="196" t="s">
        <v>109</v>
      </c>
      <c r="K116" s="197" t="s">
        <v>134</v>
      </c>
      <c r="L116" s="198"/>
      <c r="M116" s="101" t="s">
        <v>1</v>
      </c>
      <c r="N116" s="102" t="s">
        <v>40</v>
      </c>
      <c r="O116" s="102" t="s">
        <v>135</v>
      </c>
      <c r="P116" s="102" t="s">
        <v>136</v>
      </c>
      <c r="Q116" s="102" t="s">
        <v>137</v>
      </c>
      <c r="R116" s="102" t="s">
        <v>138</v>
      </c>
      <c r="S116" s="102" t="s">
        <v>139</v>
      </c>
      <c r="T116" s="103" t="s">
        <v>140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141</v>
      </c>
      <c r="D117" s="41"/>
      <c r="E117" s="41"/>
      <c r="F117" s="41"/>
      <c r="G117" s="41"/>
      <c r="H117" s="41"/>
      <c r="I117" s="41"/>
      <c r="J117" s="199">
        <f>BK117</f>
        <v>0</v>
      </c>
      <c r="K117" s="41"/>
      <c r="L117" s="45"/>
      <c r="M117" s="104"/>
      <c r="N117" s="200"/>
      <c r="O117" s="105"/>
      <c r="P117" s="201">
        <f>P118</f>
        <v>0</v>
      </c>
      <c r="Q117" s="105"/>
      <c r="R117" s="201">
        <f>R118</f>
        <v>0</v>
      </c>
      <c r="S117" s="105"/>
      <c r="T117" s="20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111</v>
      </c>
      <c r="BK117" s="203">
        <f>BK118</f>
        <v>0</v>
      </c>
    </row>
    <row r="118" spans="1:63" s="12" customFormat="1" ht="25.9" customHeight="1">
      <c r="A118" s="12"/>
      <c r="B118" s="204"/>
      <c r="C118" s="205"/>
      <c r="D118" s="206" t="s">
        <v>75</v>
      </c>
      <c r="E118" s="207" t="s">
        <v>1372</v>
      </c>
      <c r="F118" s="207" t="s">
        <v>1373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SUM(P119:P152)</f>
        <v>0</v>
      </c>
      <c r="Q118" s="212"/>
      <c r="R118" s="213">
        <f>SUM(R119:R152)</f>
        <v>0</v>
      </c>
      <c r="S118" s="212"/>
      <c r="T118" s="214">
        <f>SUM(T119:T152)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83</v>
      </c>
      <c r="AT118" s="216" t="s">
        <v>75</v>
      </c>
      <c r="AU118" s="216" t="s">
        <v>76</v>
      </c>
      <c r="AY118" s="215" t="s">
        <v>144</v>
      </c>
      <c r="BK118" s="217">
        <f>SUM(BK119:BK152)</f>
        <v>0</v>
      </c>
    </row>
    <row r="119" spans="1:65" s="2" customFormat="1" ht="44.25" customHeight="1">
      <c r="A119" s="39"/>
      <c r="B119" s="40"/>
      <c r="C119" s="220" t="s">
        <v>83</v>
      </c>
      <c r="D119" s="220" t="s">
        <v>146</v>
      </c>
      <c r="E119" s="221" t="s">
        <v>1374</v>
      </c>
      <c r="F119" s="222" t="s">
        <v>1375</v>
      </c>
      <c r="G119" s="223" t="s">
        <v>666</v>
      </c>
      <c r="H119" s="224">
        <v>1</v>
      </c>
      <c r="I119" s="225"/>
      <c r="J119" s="226">
        <f>ROUND(I119*H119,2)</f>
        <v>0</v>
      </c>
      <c r="K119" s="227"/>
      <c r="L119" s="45"/>
      <c r="M119" s="228" t="s">
        <v>1</v>
      </c>
      <c r="N119" s="229" t="s">
        <v>41</v>
      </c>
      <c r="O119" s="92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2" t="s">
        <v>150</v>
      </c>
      <c r="AT119" s="232" t="s">
        <v>146</v>
      </c>
      <c r="AU119" s="232" t="s">
        <v>83</v>
      </c>
      <c r="AY119" s="18" t="s">
        <v>144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8" t="s">
        <v>83</v>
      </c>
      <c r="BK119" s="233">
        <f>ROUND(I119*H119,2)</f>
        <v>0</v>
      </c>
      <c r="BL119" s="18" t="s">
        <v>150</v>
      </c>
      <c r="BM119" s="232" t="s">
        <v>1376</v>
      </c>
    </row>
    <row r="120" spans="1:65" s="2" customFormat="1" ht="21.75" customHeight="1">
      <c r="A120" s="39"/>
      <c r="B120" s="40"/>
      <c r="C120" s="220" t="s">
        <v>85</v>
      </c>
      <c r="D120" s="220" t="s">
        <v>146</v>
      </c>
      <c r="E120" s="221" t="s">
        <v>1377</v>
      </c>
      <c r="F120" s="222" t="s">
        <v>1378</v>
      </c>
      <c r="G120" s="223" t="s">
        <v>1379</v>
      </c>
      <c r="H120" s="224">
        <v>1</v>
      </c>
      <c r="I120" s="225"/>
      <c r="J120" s="226">
        <f>ROUND(I120*H120,2)</f>
        <v>0</v>
      </c>
      <c r="K120" s="227"/>
      <c r="L120" s="45"/>
      <c r="M120" s="228" t="s">
        <v>1</v>
      </c>
      <c r="N120" s="229" t="s">
        <v>41</v>
      </c>
      <c r="O120" s="92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2" t="s">
        <v>150</v>
      </c>
      <c r="AT120" s="232" t="s">
        <v>146</v>
      </c>
      <c r="AU120" s="232" t="s">
        <v>83</v>
      </c>
      <c r="AY120" s="18" t="s">
        <v>144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18" t="s">
        <v>83</v>
      </c>
      <c r="BK120" s="233">
        <f>ROUND(I120*H120,2)</f>
        <v>0</v>
      </c>
      <c r="BL120" s="18" t="s">
        <v>150</v>
      </c>
      <c r="BM120" s="232" t="s">
        <v>1380</v>
      </c>
    </row>
    <row r="121" spans="1:65" s="2" customFormat="1" ht="21.75" customHeight="1">
      <c r="A121" s="39"/>
      <c r="B121" s="40"/>
      <c r="C121" s="220" t="s">
        <v>162</v>
      </c>
      <c r="D121" s="220" t="s">
        <v>146</v>
      </c>
      <c r="E121" s="221" t="s">
        <v>1381</v>
      </c>
      <c r="F121" s="222" t="s">
        <v>1382</v>
      </c>
      <c r="G121" s="223" t="s">
        <v>666</v>
      </c>
      <c r="H121" s="224">
        <v>4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41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150</v>
      </c>
      <c r="AT121" s="232" t="s">
        <v>146</v>
      </c>
      <c r="AU121" s="232" t="s">
        <v>83</v>
      </c>
      <c r="AY121" s="18" t="s">
        <v>144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83</v>
      </c>
      <c r="BK121" s="233">
        <f>ROUND(I121*H121,2)</f>
        <v>0</v>
      </c>
      <c r="BL121" s="18" t="s">
        <v>150</v>
      </c>
      <c r="BM121" s="232" t="s">
        <v>1383</v>
      </c>
    </row>
    <row r="122" spans="1:65" s="2" customFormat="1" ht="16.5" customHeight="1">
      <c r="A122" s="39"/>
      <c r="B122" s="40"/>
      <c r="C122" s="220" t="s">
        <v>150</v>
      </c>
      <c r="D122" s="220" t="s">
        <v>146</v>
      </c>
      <c r="E122" s="221" t="s">
        <v>1384</v>
      </c>
      <c r="F122" s="222" t="s">
        <v>1385</v>
      </c>
      <c r="G122" s="223" t="s">
        <v>666</v>
      </c>
      <c r="H122" s="224">
        <v>2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41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150</v>
      </c>
      <c r="AT122" s="232" t="s">
        <v>146</v>
      </c>
      <c r="AU122" s="232" t="s">
        <v>83</v>
      </c>
      <c r="AY122" s="18" t="s">
        <v>144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83</v>
      </c>
      <c r="BK122" s="233">
        <f>ROUND(I122*H122,2)</f>
        <v>0</v>
      </c>
      <c r="BL122" s="18" t="s">
        <v>150</v>
      </c>
      <c r="BM122" s="232" t="s">
        <v>1386</v>
      </c>
    </row>
    <row r="123" spans="1:65" s="2" customFormat="1" ht="16.5" customHeight="1">
      <c r="A123" s="39"/>
      <c r="B123" s="40"/>
      <c r="C123" s="220" t="s">
        <v>169</v>
      </c>
      <c r="D123" s="220" t="s">
        <v>146</v>
      </c>
      <c r="E123" s="221" t="s">
        <v>1387</v>
      </c>
      <c r="F123" s="222" t="s">
        <v>1388</v>
      </c>
      <c r="G123" s="223" t="s">
        <v>666</v>
      </c>
      <c r="H123" s="224">
        <v>20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41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150</v>
      </c>
      <c r="AT123" s="232" t="s">
        <v>146</v>
      </c>
      <c r="AU123" s="232" t="s">
        <v>83</v>
      </c>
      <c r="AY123" s="18" t="s">
        <v>144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83</v>
      </c>
      <c r="BK123" s="233">
        <f>ROUND(I123*H123,2)</f>
        <v>0</v>
      </c>
      <c r="BL123" s="18" t="s">
        <v>150</v>
      </c>
      <c r="BM123" s="232" t="s">
        <v>1389</v>
      </c>
    </row>
    <row r="124" spans="1:65" s="2" customFormat="1" ht="16.5" customHeight="1">
      <c r="A124" s="39"/>
      <c r="B124" s="40"/>
      <c r="C124" s="220" t="s">
        <v>174</v>
      </c>
      <c r="D124" s="220" t="s">
        <v>146</v>
      </c>
      <c r="E124" s="221" t="s">
        <v>1390</v>
      </c>
      <c r="F124" s="222" t="s">
        <v>1391</v>
      </c>
      <c r="G124" s="223" t="s">
        <v>666</v>
      </c>
      <c r="H124" s="224">
        <v>3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41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150</v>
      </c>
      <c r="AT124" s="232" t="s">
        <v>146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83</v>
      </c>
      <c r="BK124" s="233">
        <f>ROUND(I124*H124,2)</f>
        <v>0</v>
      </c>
      <c r="BL124" s="18" t="s">
        <v>150</v>
      </c>
      <c r="BM124" s="232" t="s">
        <v>1392</v>
      </c>
    </row>
    <row r="125" spans="1:65" s="2" customFormat="1" ht="16.5" customHeight="1">
      <c r="A125" s="39"/>
      <c r="B125" s="40"/>
      <c r="C125" s="220" t="s">
        <v>180</v>
      </c>
      <c r="D125" s="220" t="s">
        <v>146</v>
      </c>
      <c r="E125" s="221" t="s">
        <v>1393</v>
      </c>
      <c r="F125" s="222" t="s">
        <v>1394</v>
      </c>
      <c r="G125" s="223" t="s">
        <v>666</v>
      </c>
      <c r="H125" s="224">
        <v>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41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150</v>
      </c>
      <c r="AT125" s="232" t="s">
        <v>146</v>
      </c>
      <c r="AU125" s="232" t="s">
        <v>83</v>
      </c>
      <c r="AY125" s="18" t="s">
        <v>144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83</v>
      </c>
      <c r="BK125" s="233">
        <f>ROUND(I125*H125,2)</f>
        <v>0</v>
      </c>
      <c r="BL125" s="18" t="s">
        <v>150</v>
      </c>
      <c r="BM125" s="232" t="s">
        <v>1395</v>
      </c>
    </row>
    <row r="126" spans="1:65" s="2" customFormat="1" ht="16.5" customHeight="1">
      <c r="A126" s="39"/>
      <c r="B126" s="40"/>
      <c r="C126" s="220" t="s">
        <v>188</v>
      </c>
      <c r="D126" s="220" t="s">
        <v>146</v>
      </c>
      <c r="E126" s="221" t="s">
        <v>1396</v>
      </c>
      <c r="F126" s="222" t="s">
        <v>1397</v>
      </c>
      <c r="G126" s="223" t="s">
        <v>666</v>
      </c>
      <c r="H126" s="224">
        <v>5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41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150</v>
      </c>
      <c r="AT126" s="232" t="s">
        <v>146</v>
      </c>
      <c r="AU126" s="232" t="s">
        <v>83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83</v>
      </c>
      <c r="BK126" s="233">
        <f>ROUND(I126*H126,2)</f>
        <v>0</v>
      </c>
      <c r="BL126" s="18" t="s">
        <v>150</v>
      </c>
      <c r="BM126" s="232" t="s">
        <v>1398</v>
      </c>
    </row>
    <row r="127" spans="1:65" s="2" customFormat="1" ht="16.5" customHeight="1">
      <c r="A127" s="39"/>
      <c r="B127" s="40"/>
      <c r="C127" s="220" t="s">
        <v>193</v>
      </c>
      <c r="D127" s="220" t="s">
        <v>146</v>
      </c>
      <c r="E127" s="221" t="s">
        <v>1399</v>
      </c>
      <c r="F127" s="222" t="s">
        <v>1400</v>
      </c>
      <c r="G127" s="223" t="s">
        <v>666</v>
      </c>
      <c r="H127" s="224">
        <v>5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150</v>
      </c>
      <c r="AT127" s="232" t="s">
        <v>146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83</v>
      </c>
      <c r="BK127" s="233">
        <f>ROUND(I127*H127,2)</f>
        <v>0</v>
      </c>
      <c r="BL127" s="18" t="s">
        <v>150</v>
      </c>
      <c r="BM127" s="232" t="s">
        <v>1401</v>
      </c>
    </row>
    <row r="128" spans="1:65" s="2" customFormat="1" ht="16.5" customHeight="1">
      <c r="A128" s="39"/>
      <c r="B128" s="40"/>
      <c r="C128" s="220" t="s">
        <v>199</v>
      </c>
      <c r="D128" s="220" t="s">
        <v>146</v>
      </c>
      <c r="E128" s="221" t="s">
        <v>1402</v>
      </c>
      <c r="F128" s="222" t="s">
        <v>1403</v>
      </c>
      <c r="G128" s="223" t="s">
        <v>666</v>
      </c>
      <c r="H128" s="224">
        <v>2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41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150</v>
      </c>
      <c r="AT128" s="232" t="s">
        <v>146</v>
      </c>
      <c r="AU128" s="232" t="s">
        <v>83</v>
      </c>
      <c r="AY128" s="18" t="s">
        <v>144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83</v>
      </c>
      <c r="BK128" s="233">
        <f>ROUND(I128*H128,2)</f>
        <v>0</v>
      </c>
      <c r="BL128" s="18" t="s">
        <v>150</v>
      </c>
      <c r="BM128" s="232" t="s">
        <v>1404</v>
      </c>
    </row>
    <row r="129" spans="1:65" s="2" customFormat="1" ht="16.5" customHeight="1">
      <c r="A129" s="39"/>
      <c r="B129" s="40"/>
      <c r="C129" s="220" t="s">
        <v>225</v>
      </c>
      <c r="D129" s="220" t="s">
        <v>146</v>
      </c>
      <c r="E129" s="221" t="s">
        <v>1405</v>
      </c>
      <c r="F129" s="222" t="s">
        <v>1406</v>
      </c>
      <c r="G129" s="223" t="s">
        <v>666</v>
      </c>
      <c r="H129" s="224">
        <v>2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41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150</v>
      </c>
      <c r="AT129" s="232" t="s">
        <v>146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83</v>
      </c>
      <c r="BK129" s="233">
        <f>ROUND(I129*H129,2)</f>
        <v>0</v>
      </c>
      <c r="BL129" s="18" t="s">
        <v>150</v>
      </c>
      <c r="BM129" s="232" t="s">
        <v>1407</v>
      </c>
    </row>
    <row r="130" spans="1:65" s="2" customFormat="1" ht="44.25" customHeight="1">
      <c r="A130" s="39"/>
      <c r="B130" s="40"/>
      <c r="C130" s="220" t="s">
        <v>230</v>
      </c>
      <c r="D130" s="220" t="s">
        <v>146</v>
      </c>
      <c r="E130" s="221" t="s">
        <v>1408</v>
      </c>
      <c r="F130" s="222" t="s">
        <v>1409</v>
      </c>
      <c r="G130" s="223" t="s">
        <v>666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150</v>
      </c>
      <c r="AT130" s="232" t="s">
        <v>146</v>
      </c>
      <c r="AU130" s="232" t="s">
        <v>83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83</v>
      </c>
      <c r="BK130" s="233">
        <f>ROUND(I130*H130,2)</f>
        <v>0</v>
      </c>
      <c r="BL130" s="18" t="s">
        <v>150</v>
      </c>
      <c r="BM130" s="232" t="s">
        <v>1410</v>
      </c>
    </row>
    <row r="131" spans="1:65" s="2" customFormat="1" ht="21.75" customHeight="1">
      <c r="A131" s="39"/>
      <c r="B131" s="40"/>
      <c r="C131" s="220" t="s">
        <v>235</v>
      </c>
      <c r="D131" s="220" t="s">
        <v>146</v>
      </c>
      <c r="E131" s="221" t="s">
        <v>1411</v>
      </c>
      <c r="F131" s="222" t="s">
        <v>1412</v>
      </c>
      <c r="G131" s="223" t="s">
        <v>1379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150</v>
      </c>
      <c r="AT131" s="232" t="s">
        <v>146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83</v>
      </c>
      <c r="BK131" s="233">
        <f>ROUND(I131*H131,2)</f>
        <v>0</v>
      </c>
      <c r="BL131" s="18" t="s">
        <v>150</v>
      </c>
      <c r="BM131" s="232" t="s">
        <v>1413</v>
      </c>
    </row>
    <row r="132" spans="1:65" s="2" customFormat="1" ht="16.5" customHeight="1">
      <c r="A132" s="39"/>
      <c r="B132" s="40"/>
      <c r="C132" s="220" t="s">
        <v>260</v>
      </c>
      <c r="D132" s="220" t="s">
        <v>146</v>
      </c>
      <c r="E132" s="221" t="s">
        <v>1414</v>
      </c>
      <c r="F132" s="222" t="s">
        <v>1415</v>
      </c>
      <c r="G132" s="223" t="s">
        <v>1379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150</v>
      </c>
      <c r="AT132" s="232" t="s">
        <v>146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83</v>
      </c>
      <c r="BK132" s="233">
        <f>ROUND(I132*H132,2)</f>
        <v>0</v>
      </c>
      <c r="BL132" s="18" t="s">
        <v>150</v>
      </c>
      <c r="BM132" s="232" t="s">
        <v>1416</v>
      </c>
    </row>
    <row r="133" spans="1:65" s="2" customFormat="1" ht="16.5" customHeight="1">
      <c r="A133" s="39"/>
      <c r="B133" s="40"/>
      <c r="C133" s="220" t="s">
        <v>8</v>
      </c>
      <c r="D133" s="220" t="s">
        <v>146</v>
      </c>
      <c r="E133" s="221" t="s">
        <v>1417</v>
      </c>
      <c r="F133" s="222" t="s">
        <v>1418</v>
      </c>
      <c r="G133" s="223" t="s">
        <v>1379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150</v>
      </c>
      <c r="AT133" s="232" t="s">
        <v>146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83</v>
      </c>
      <c r="BK133" s="233">
        <f>ROUND(I133*H133,2)</f>
        <v>0</v>
      </c>
      <c r="BL133" s="18" t="s">
        <v>150</v>
      </c>
      <c r="BM133" s="232" t="s">
        <v>1419</v>
      </c>
    </row>
    <row r="134" spans="1:65" s="2" customFormat="1" ht="16.5" customHeight="1">
      <c r="A134" s="39"/>
      <c r="B134" s="40"/>
      <c r="C134" s="220" t="s">
        <v>277</v>
      </c>
      <c r="D134" s="220" t="s">
        <v>146</v>
      </c>
      <c r="E134" s="221" t="s">
        <v>1420</v>
      </c>
      <c r="F134" s="222" t="s">
        <v>1421</v>
      </c>
      <c r="G134" s="223" t="s">
        <v>1379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41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150</v>
      </c>
      <c r="AT134" s="232" t="s">
        <v>146</v>
      </c>
      <c r="AU134" s="232" t="s">
        <v>83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83</v>
      </c>
      <c r="BK134" s="233">
        <f>ROUND(I134*H134,2)</f>
        <v>0</v>
      </c>
      <c r="BL134" s="18" t="s">
        <v>150</v>
      </c>
      <c r="BM134" s="232" t="s">
        <v>1422</v>
      </c>
    </row>
    <row r="135" spans="1:65" s="2" customFormat="1" ht="16.5" customHeight="1">
      <c r="A135" s="39"/>
      <c r="B135" s="40"/>
      <c r="C135" s="220" t="s">
        <v>281</v>
      </c>
      <c r="D135" s="220" t="s">
        <v>146</v>
      </c>
      <c r="E135" s="221" t="s">
        <v>1423</v>
      </c>
      <c r="F135" s="222" t="s">
        <v>1424</v>
      </c>
      <c r="G135" s="223" t="s">
        <v>1425</v>
      </c>
      <c r="H135" s="224">
        <v>72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150</v>
      </c>
      <c r="AT135" s="232" t="s">
        <v>146</v>
      </c>
      <c r="AU135" s="232" t="s">
        <v>83</v>
      </c>
      <c r="AY135" s="18" t="s">
        <v>144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83</v>
      </c>
      <c r="BK135" s="233">
        <f>ROUND(I135*H135,2)</f>
        <v>0</v>
      </c>
      <c r="BL135" s="18" t="s">
        <v>150</v>
      </c>
      <c r="BM135" s="232" t="s">
        <v>1426</v>
      </c>
    </row>
    <row r="136" spans="1:65" s="2" customFormat="1" ht="16.5" customHeight="1">
      <c r="A136" s="39"/>
      <c r="B136" s="40"/>
      <c r="C136" s="220" t="s">
        <v>286</v>
      </c>
      <c r="D136" s="220" t="s">
        <v>146</v>
      </c>
      <c r="E136" s="221" t="s">
        <v>1427</v>
      </c>
      <c r="F136" s="222" t="s">
        <v>1428</v>
      </c>
      <c r="G136" s="223" t="s">
        <v>1379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150</v>
      </c>
      <c r="AT136" s="232" t="s">
        <v>146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83</v>
      </c>
      <c r="BK136" s="233">
        <f>ROUND(I136*H136,2)</f>
        <v>0</v>
      </c>
      <c r="BL136" s="18" t="s">
        <v>150</v>
      </c>
      <c r="BM136" s="232" t="s">
        <v>1429</v>
      </c>
    </row>
    <row r="137" spans="1:65" s="2" customFormat="1" ht="16.5" customHeight="1">
      <c r="A137" s="39"/>
      <c r="B137" s="40"/>
      <c r="C137" s="220" t="s">
        <v>291</v>
      </c>
      <c r="D137" s="220" t="s">
        <v>146</v>
      </c>
      <c r="E137" s="221" t="s">
        <v>1430</v>
      </c>
      <c r="F137" s="222" t="s">
        <v>1431</v>
      </c>
      <c r="G137" s="223" t="s">
        <v>1379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150</v>
      </c>
      <c r="AT137" s="232" t="s">
        <v>146</v>
      </c>
      <c r="AU137" s="232" t="s">
        <v>83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83</v>
      </c>
      <c r="BK137" s="233">
        <f>ROUND(I137*H137,2)</f>
        <v>0</v>
      </c>
      <c r="BL137" s="18" t="s">
        <v>150</v>
      </c>
      <c r="BM137" s="232" t="s">
        <v>1432</v>
      </c>
    </row>
    <row r="138" spans="1:65" s="2" customFormat="1" ht="16.5" customHeight="1">
      <c r="A138" s="39"/>
      <c r="B138" s="40"/>
      <c r="C138" s="220" t="s">
        <v>296</v>
      </c>
      <c r="D138" s="220" t="s">
        <v>146</v>
      </c>
      <c r="E138" s="221" t="s">
        <v>1433</v>
      </c>
      <c r="F138" s="222" t="s">
        <v>1434</v>
      </c>
      <c r="G138" s="223" t="s">
        <v>1435</v>
      </c>
      <c r="H138" s="224">
        <v>58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150</v>
      </c>
      <c r="AT138" s="232" t="s">
        <v>146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83</v>
      </c>
      <c r="BK138" s="233">
        <f>ROUND(I138*H138,2)</f>
        <v>0</v>
      </c>
      <c r="BL138" s="18" t="s">
        <v>150</v>
      </c>
      <c r="BM138" s="232" t="s">
        <v>1436</v>
      </c>
    </row>
    <row r="139" spans="1:65" s="2" customFormat="1" ht="21.75" customHeight="1">
      <c r="A139" s="39"/>
      <c r="B139" s="40"/>
      <c r="C139" s="220" t="s">
        <v>7</v>
      </c>
      <c r="D139" s="220" t="s">
        <v>146</v>
      </c>
      <c r="E139" s="221" t="s">
        <v>1437</v>
      </c>
      <c r="F139" s="222" t="s">
        <v>1438</v>
      </c>
      <c r="G139" s="223" t="s">
        <v>1435</v>
      </c>
      <c r="H139" s="224">
        <v>58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150</v>
      </c>
      <c r="AT139" s="232" t="s">
        <v>146</v>
      </c>
      <c r="AU139" s="232" t="s">
        <v>83</v>
      </c>
      <c r="AY139" s="18" t="s">
        <v>144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83</v>
      </c>
      <c r="BK139" s="233">
        <f>ROUND(I139*H139,2)</f>
        <v>0</v>
      </c>
      <c r="BL139" s="18" t="s">
        <v>150</v>
      </c>
      <c r="BM139" s="232" t="s">
        <v>1439</v>
      </c>
    </row>
    <row r="140" spans="1:65" s="2" customFormat="1" ht="16.5" customHeight="1">
      <c r="A140" s="39"/>
      <c r="B140" s="40"/>
      <c r="C140" s="220" t="s">
        <v>346</v>
      </c>
      <c r="D140" s="220" t="s">
        <v>146</v>
      </c>
      <c r="E140" s="221" t="s">
        <v>1440</v>
      </c>
      <c r="F140" s="222" t="s">
        <v>1441</v>
      </c>
      <c r="G140" s="223" t="s">
        <v>666</v>
      </c>
      <c r="H140" s="224">
        <v>3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41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150</v>
      </c>
      <c r="AT140" s="232" t="s">
        <v>146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83</v>
      </c>
      <c r="BK140" s="233">
        <f>ROUND(I140*H140,2)</f>
        <v>0</v>
      </c>
      <c r="BL140" s="18" t="s">
        <v>150</v>
      </c>
      <c r="BM140" s="232" t="s">
        <v>1442</v>
      </c>
    </row>
    <row r="141" spans="1:65" s="2" customFormat="1" ht="16.5" customHeight="1">
      <c r="A141" s="39"/>
      <c r="B141" s="40"/>
      <c r="C141" s="220" t="s">
        <v>349</v>
      </c>
      <c r="D141" s="220" t="s">
        <v>146</v>
      </c>
      <c r="E141" s="221" t="s">
        <v>1443</v>
      </c>
      <c r="F141" s="222" t="s">
        <v>1444</v>
      </c>
      <c r="G141" s="223" t="s">
        <v>666</v>
      </c>
      <c r="H141" s="224">
        <v>8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150</v>
      </c>
      <c r="AT141" s="232" t="s">
        <v>146</v>
      </c>
      <c r="AU141" s="232" t="s">
        <v>83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83</v>
      </c>
      <c r="BK141" s="233">
        <f>ROUND(I141*H141,2)</f>
        <v>0</v>
      </c>
      <c r="BL141" s="18" t="s">
        <v>150</v>
      </c>
      <c r="BM141" s="232" t="s">
        <v>1445</v>
      </c>
    </row>
    <row r="142" spans="1:65" s="2" customFormat="1" ht="21.75" customHeight="1">
      <c r="A142" s="39"/>
      <c r="B142" s="40"/>
      <c r="C142" s="220" t="s">
        <v>354</v>
      </c>
      <c r="D142" s="220" t="s">
        <v>146</v>
      </c>
      <c r="E142" s="221" t="s">
        <v>1446</v>
      </c>
      <c r="F142" s="222" t="s">
        <v>1447</v>
      </c>
      <c r="G142" s="223" t="s">
        <v>666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41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150</v>
      </c>
      <c r="AT142" s="232" t="s">
        <v>146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83</v>
      </c>
      <c r="BK142" s="233">
        <f>ROUND(I142*H142,2)</f>
        <v>0</v>
      </c>
      <c r="BL142" s="18" t="s">
        <v>150</v>
      </c>
      <c r="BM142" s="232" t="s">
        <v>1448</v>
      </c>
    </row>
    <row r="143" spans="1:65" s="2" customFormat="1" ht="21.75" customHeight="1">
      <c r="A143" s="39"/>
      <c r="B143" s="40"/>
      <c r="C143" s="220" t="s">
        <v>365</v>
      </c>
      <c r="D143" s="220" t="s">
        <v>146</v>
      </c>
      <c r="E143" s="221" t="s">
        <v>1449</v>
      </c>
      <c r="F143" s="222" t="s">
        <v>1450</v>
      </c>
      <c r="G143" s="223" t="s">
        <v>666</v>
      </c>
      <c r="H143" s="224">
        <v>10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150</v>
      </c>
      <c r="AT143" s="232" t="s">
        <v>146</v>
      </c>
      <c r="AU143" s="232" t="s">
        <v>83</v>
      </c>
      <c r="AY143" s="18" t="s">
        <v>144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83</v>
      </c>
      <c r="BK143" s="233">
        <f>ROUND(I143*H143,2)</f>
        <v>0</v>
      </c>
      <c r="BL143" s="18" t="s">
        <v>150</v>
      </c>
      <c r="BM143" s="232" t="s">
        <v>1451</v>
      </c>
    </row>
    <row r="144" spans="1:65" s="2" customFormat="1" ht="21.75" customHeight="1">
      <c r="A144" s="39"/>
      <c r="B144" s="40"/>
      <c r="C144" s="220" t="s">
        <v>370</v>
      </c>
      <c r="D144" s="220" t="s">
        <v>146</v>
      </c>
      <c r="E144" s="221" t="s">
        <v>1452</v>
      </c>
      <c r="F144" s="222" t="s">
        <v>1453</v>
      </c>
      <c r="G144" s="223" t="s">
        <v>1379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41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150</v>
      </c>
      <c r="AT144" s="232" t="s">
        <v>146</v>
      </c>
      <c r="AU144" s="232" t="s">
        <v>83</v>
      </c>
      <c r="AY144" s="18" t="s">
        <v>144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83</v>
      </c>
      <c r="BK144" s="233">
        <f>ROUND(I144*H144,2)</f>
        <v>0</v>
      </c>
      <c r="BL144" s="18" t="s">
        <v>150</v>
      </c>
      <c r="BM144" s="232" t="s">
        <v>1454</v>
      </c>
    </row>
    <row r="145" spans="1:65" s="2" customFormat="1" ht="16.5" customHeight="1">
      <c r="A145" s="39"/>
      <c r="B145" s="40"/>
      <c r="C145" s="220" t="s">
        <v>378</v>
      </c>
      <c r="D145" s="220" t="s">
        <v>146</v>
      </c>
      <c r="E145" s="221" t="s">
        <v>1455</v>
      </c>
      <c r="F145" s="222" t="s">
        <v>1456</v>
      </c>
      <c r="G145" s="223" t="s">
        <v>1379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150</v>
      </c>
      <c r="AT145" s="232" t="s">
        <v>146</v>
      </c>
      <c r="AU145" s="232" t="s">
        <v>83</v>
      </c>
      <c r="AY145" s="18" t="s">
        <v>144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83</v>
      </c>
      <c r="BK145" s="233">
        <f>ROUND(I145*H145,2)</f>
        <v>0</v>
      </c>
      <c r="BL145" s="18" t="s">
        <v>150</v>
      </c>
      <c r="BM145" s="232" t="s">
        <v>1457</v>
      </c>
    </row>
    <row r="146" spans="1:65" s="2" customFormat="1" ht="33" customHeight="1">
      <c r="A146" s="39"/>
      <c r="B146" s="40"/>
      <c r="C146" s="220" t="s">
        <v>383</v>
      </c>
      <c r="D146" s="220" t="s">
        <v>146</v>
      </c>
      <c r="E146" s="221" t="s">
        <v>1458</v>
      </c>
      <c r="F146" s="222" t="s">
        <v>1459</v>
      </c>
      <c r="G146" s="223" t="s">
        <v>131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150</v>
      </c>
      <c r="AT146" s="232" t="s">
        <v>146</v>
      </c>
      <c r="AU146" s="232" t="s">
        <v>83</v>
      </c>
      <c r="AY146" s="18" t="s">
        <v>144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83</v>
      </c>
      <c r="BK146" s="233">
        <f>ROUND(I146*H146,2)</f>
        <v>0</v>
      </c>
      <c r="BL146" s="18" t="s">
        <v>150</v>
      </c>
      <c r="BM146" s="232" t="s">
        <v>1460</v>
      </c>
    </row>
    <row r="147" spans="1:65" s="2" customFormat="1" ht="21.75" customHeight="1">
      <c r="A147" s="39"/>
      <c r="B147" s="40"/>
      <c r="C147" s="220" t="s">
        <v>389</v>
      </c>
      <c r="D147" s="220" t="s">
        <v>146</v>
      </c>
      <c r="E147" s="221" t="s">
        <v>1461</v>
      </c>
      <c r="F147" s="222" t="s">
        <v>1462</v>
      </c>
      <c r="G147" s="223" t="s">
        <v>666</v>
      </c>
      <c r="H147" s="224">
        <v>3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41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150</v>
      </c>
      <c r="AT147" s="232" t="s">
        <v>146</v>
      </c>
      <c r="AU147" s="232" t="s">
        <v>83</v>
      </c>
      <c r="AY147" s="18" t="s">
        <v>144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83</v>
      </c>
      <c r="BK147" s="233">
        <f>ROUND(I147*H147,2)</f>
        <v>0</v>
      </c>
      <c r="BL147" s="18" t="s">
        <v>150</v>
      </c>
      <c r="BM147" s="232" t="s">
        <v>1463</v>
      </c>
    </row>
    <row r="148" spans="1:65" s="2" customFormat="1" ht="16.5" customHeight="1">
      <c r="A148" s="39"/>
      <c r="B148" s="40"/>
      <c r="C148" s="220" t="s">
        <v>394</v>
      </c>
      <c r="D148" s="220" t="s">
        <v>146</v>
      </c>
      <c r="E148" s="221" t="s">
        <v>1464</v>
      </c>
      <c r="F148" s="222" t="s">
        <v>1465</v>
      </c>
      <c r="G148" s="223" t="s">
        <v>666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150</v>
      </c>
      <c r="AT148" s="232" t="s">
        <v>146</v>
      </c>
      <c r="AU148" s="232" t="s">
        <v>83</v>
      </c>
      <c r="AY148" s="18" t="s">
        <v>144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83</v>
      </c>
      <c r="BK148" s="233">
        <f>ROUND(I148*H148,2)</f>
        <v>0</v>
      </c>
      <c r="BL148" s="18" t="s">
        <v>150</v>
      </c>
      <c r="BM148" s="232" t="s">
        <v>1466</v>
      </c>
    </row>
    <row r="149" spans="1:65" s="2" customFormat="1" ht="16.5" customHeight="1">
      <c r="A149" s="39"/>
      <c r="B149" s="40"/>
      <c r="C149" s="220" t="s">
        <v>399</v>
      </c>
      <c r="D149" s="220" t="s">
        <v>146</v>
      </c>
      <c r="E149" s="221" t="s">
        <v>1467</v>
      </c>
      <c r="F149" s="222" t="s">
        <v>1468</v>
      </c>
      <c r="G149" s="223" t="s">
        <v>666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41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150</v>
      </c>
      <c r="AT149" s="232" t="s">
        <v>146</v>
      </c>
      <c r="AU149" s="232" t="s">
        <v>83</v>
      </c>
      <c r="AY149" s="18" t="s">
        <v>144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83</v>
      </c>
      <c r="BK149" s="233">
        <f>ROUND(I149*H149,2)</f>
        <v>0</v>
      </c>
      <c r="BL149" s="18" t="s">
        <v>150</v>
      </c>
      <c r="BM149" s="232" t="s">
        <v>1469</v>
      </c>
    </row>
    <row r="150" spans="1:65" s="2" customFormat="1" ht="16.5" customHeight="1">
      <c r="A150" s="39"/>
      <c r="B150" s="40"/>
      <c r="C150" s="220" t="s">
        <v>435</v>
      </c>
      <c r="D150" s="220" t="s">
        <v>146</v>
      </c>
      <c r="E150" s="221" t="s">
        <v>1470</v>
      </c>
      <c r="F150" s="222" t="s">
        <v>1471</v>
      </c>
      <c r="G150" s="223" t="s">
        <v>666</v>
      </c>
      <c r="H150" s="224">
        <v>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150</v>
      </c>
      <c r="AT150" s="232" t="s">
        <v>146</v>
      </c>
      <c r="AU150" s="232" t="s">
        <v>83</v>
      </c>
      <c r="AY150" s="18" t="s">
        <v>144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83</v>
      </c>
      <c r="BK150" s="233">
        <f>ROUND(I150*H150,2)</f>
        <v>0</v>
      </c>
      <c r="BL150" s="18" t="s">
        <v>150</v>
      </c>
      <c r="BM150" s="232" t="s">
        <v>1472</v>
      </c>
    </row>
    <row r="151" spans="1:65" s="2" customFormat="1" ht="21.75" customHeight="1">
      <c r="A151" s="39"/>
      <c r="B151" s="40"/>
      <c r="C151" s="220" t="s">
        <v>442</v>
      </c>
      <c r="D151" s="220" t="s">
        <v>146</v>
      </c>
      <c r="E151" s="221" t="s">
        <v>1473</v>
      </c>
      <c r="F151" s="222" t="s">
        <v>1474</v>
      </c>
      <c r="G151" s="223" t="s">
        <v>1379</v>
      </c>
      <c r="H151" s="224">
        <v>24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41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150</v>
      </c>
      <c r="AT151" s="232" t="s">
        <v>146</v>
      </c>
      <c r="AU151" s="232" t="s">
        <v>83</v>
      </c>
      <c r="AY151" s="18" t="s">
        <v>144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83</v>
      </c>
      <c r="BK151" s="233">
        <f>ROUND(I151*H151,2)</f>
        <v>0</v>
      </c>
      <c r="BL151" s="18" t="s">
        <v>150</v>
      </c>
      <c r="BM151" s="232" t="s">
        <v>1475</v>
      </c>
    </row>
    <row r="152" spans="1:65" s="2" customFormat="1" ht="21.75" customHeight="1">
      <c r="A152" s="39"/>
      <c r="B152" s="40"/>
      <c r="C152" s="220" t="s">
        <v>448</v>
      </c>
      <c r="D152" s="220" t="s">
        <v>146</v>
      </c>
      <c r="E152" s="221" t="s">
        <v>1476</v>
      </c>
      <c r="F152" s="222" t="s">
        <v>1477</v>
      </c>
      <c r="G152" s="223" t="s">
        <v>1379</v>
      </c>
      <c r="H152" s="224">
        <v>8</v>
      </c>
      <c r="I152" s="225"/>
      <c r="J152" s="226">
        <f>ROUND(I152*H152,2)</f>
        <v>0</v>
      </c>
      <c r="K152" s="227"/>
      <c r="L152" s="45"/>
      <c r="M152" s="289" t="s">
        <v>1</v>
      </c>
      <c r="N152" s="290" t="s">
        <v>41</v>
      </c>
      <c r="O152" s="291"/>
      <c r="P152" s="292">
        <f>O152*H152</f>
        <v>0</v>
      </c>
      <c r="Q152" s="292">
        <v>0</v>
      </c>
      <c r="R152" s="292">
        <f>Q152*H152</f>
        <v>0</v>
      </c>
      <c r="S152" s="292">
        <v>0</v>
      </c>
      <c r="T152" s="29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150</v>
      </c>
      <c r="AT152" s="232" t="s">
        <v>146</v>
      </c>
      <c r="AU152" s="232" t="s">
        <v>83</v>
      </c>
      <c r="AY152" s="18" t="s">
        <v>144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83</v>
      </c>
      <c r="BK152" s="233">
        <f>ROUND(I152*H152,2)</f>
        <v>0</v>
      </c>
      <c r="BL152" s="18" t="s">
        <v>150</v>
      </c>
      <c r="BM152" s="232" t="s">
        <v>1478</v>
      </c>
    </row>
    <row r="153" spans="1:31" s="2" customFormat="1" ht="6.95" customHeight="1">
      <c r="A153" s="39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116:K152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Stavební úpravy kulturního domu č.p. 106 ve Velké Chyšce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1479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ROUND((SUM(BE117:BE143)),2)</f>
        <v>0</v>
      </c>
      <c r="G33" s="39"/>
      <c r="H33" s="39"/>
      <c r="I33" s="156">
        <v>0.21</v>
      </c>
      <c r="J33" s="155">
        <f>ROUND(((SUM(BE117:BE143))*I33),2)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ROUND((SUM(BF117:BF143)),2)</f>
        <v>0</v>
      </c>
      <c r="G34" s="39"/>
      <c r="H34" s="39"/>
      <c r="I34" s="156">
        <v>0.15</v>
      </c>
      <c r="J34" s="155">
        <f>ROUND(((SUM(BF117:BF143))*I34),2)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ROUND((SUM(BG117:BG143)),2)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ROUND((SUM(BH117:BH143)),2)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ROUND((SUM(BI117:BI143)),2)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Stavební úpravy kulturního domu č.p. 106 ve Velké Chyšce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06 - Tepelné čerpadlo do 10 kW, voda- vzduch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Velká Chyška</v>
      </c>
      <c r="G89" s="41"/>
      <c r="H89" s="41"/>
      <c r="I89" s="33" t="s">
        <v>22</v>
      </c>
      <c r="J89" s="80" t="str">
        <f>IF(J12="","",J12)</f>
        <v>5. 2. 2021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Obec Velká Chyška</v>
      </c>
      <c r="G91" s="41"/>
      <c r="H91" s="41"/>
      <c r="I91" s="33" t="s">
        <v>30</v>
      </c>
      <c r="J91" s="37" t="str">
        <f>E21</f>
        <v>Ing. Šlechta Jan, Bc. Moravec Pavel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 hidden="1">
      <c r="A97" s="9"/>
      <c r="B97" s="180"/>
      <c r="C97" s="181"/>
      <c r="D97" s="182" t="s">
        <v>1480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 hidden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t="12" hidden="1"/>
    <row r="101" ht="12" hidden="1"/>
    <row r="102" ht="12" hidden="1"/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129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Stavební úpravy kulturního domu č.p. 106 ve Velké Chyšce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105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06 - Tepelné čerpadlo do 10 kW, voda- vzduch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Velká Chyška</v>
      </c>
      <c r="G111" s="41"/>
      <c r="H111" s="41"/>
      <c r="I111" s="33" t="s">
        <v>22</v>
      </c>
      <c r="J111" s="80" t="str">
        <f>IF(J12="","",J12)</f>
        <v>5. 2. 2021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5.65" customHeight="1">
      <c r="A113" s="39"/>
      <c r="B113" s="40"/>
      <c r="C113" s="33" t="s">
        <v>24</v>
      </c>
      <c r="D113" s="41"/>
      <c r="E113" s="41"/>
      <c r="F113" s="28" t="str">
        <f>E15</f>
        <v>Obec Velká Chyška</v>
      </c>
      <c r="G113" s="41"/>
      <c r="H113" s="41"/>
      <c r="I113" s="33" t="s">
        <v>30</v>
      </c>
      <c r="J113" s="37" t="str">
        <f>E21</f>
        <v>Ing. Šlechta Jan, Bc. Moravec Pavel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130</v>
      </c>
      <c r="D116" s="195" t="s">
        <v>61</v>
      </c>
      <c r="E116" s="195" t="s">
        <v>57</v>
      </c>
      <c r="F116" s="195" t="s">
        <v>58</v>
      </c>
      <c r="G116" s="195" t="s">
        <v>131</v>
      </c>
      <c r="H116" s="195" t="s">
        <v>132</v>
      </c>
      <c r="I116" s="195" t="s">
        <v>133</v>
      </c>
      <c r="J116" s="196" t="s">
        <v>109</v>
      </c>
      <c r="K116" s="197" t="s">
        <v>134</v>
      </c>
      <c r="L116" s="198"/>
      <c r="M116" s="101" t="s">
        <v>1</v>
      </c>
      <c r="N116" s="102" t="s">
        <v>40</v>
      </c>
      <c r="O116" s="102" t="s">
        <v>135</v>
      </c>
      <c r="P116" s="102" t="s">
        <v>136</v>
      </c>
      <c r="Q116" s="102" t="s">
        <v>137</v>
      </c>
      <c r="R116" s="102" t="s">
        <v>138</v>
      </c>
      <c r="S116" s="102" t="s">
        <v>139</v>
      </c>
      <c r="T116" s="103" t="s">
        <v>140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141</v>
      </c>
      <c r="D117" s="41"/>
      <c r="E117" s="41"/>
      <c r="F117" s="41"/>
      <c r="G117" s="41"/>
      <c r="H117" s="41"/>
      <c r="I117" s="41"/>
      <c r="J117" s="199">
        <f>BK117</f>
        <v>0</v>
      </c>
      <c r="K117" s="41"/>
      <c r="L117" s="45"/>
      <c r="M117" s="104"/>
      <c r="N117" s="200"/>
      <c r="O117" s="105"/>
      <c r="P117" s="201">
        <f>P118</f>
        <v>0</v>
      </c>
      <c r="Q117" s="105"/>
      <c r="R117" s="201">
        <f>R118</f>
        <v>0</v>
      </c>
      <c r="S117" s="105"/>
      <c r="T117" s="20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111</v>
      </c>
      <c r="BK117" s="203">
        <f>BK118</f>
        <v>0</v>
      </c>
    </row>
    <row r="118" spans="1:63" s="12" customFormat="1" ht="25.9" customHeight="1">
      <c r="A118" s="12"/>
      <c r="B118" s="204"/>
      <c r="C118" s="205"/>
      <c r="D118" s="206" t="s">
        <v>75</v>
      </c>
      <c r="E118" s="207" t="s">
        <v>1481</v>
      </c>
      <c r="F118" s="207" t="s">
        <v>1482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SUM(P119:P143)</f>
        <v>0</v>
      </c>
      <c r="Q118" s="212"/>
      <c r="R118" s="213">
        <f>SUM(R119:R143)</f>
        <v>0</v>
      </c>
      <c r="S118" s="212"/>
      <c r="T118" s="214">
        <f>SUM(T119:T143)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83</v>
      </c>
      <c r="AT118" s="216" t="s">
        <v>75</v>
      </c>
      <c r="AU118" s="216" t="s">
        <v>76</v>
      </c>
      <c r="AY118" s="215" t="s">
        <v>144</v>
      </c>
      <c r="BK118" s="217">
        <f>SUM(BK119:BK143)</f>
        <v>0</v>
      </c>
    </row>
    <row r="119" spans="1:65" s="2" customFormat="1" ht="16.5" customHeight="1">
      <c r="A119" s="39"/>
      <c r="B119" s="40"/>
      <c r="C119" s="220" t="s">
        <v>83</v>
      </c>
      <c r="D119" s="220" t="s">
        <v>146</v>
      </c>
      <c r="E119" s="221" t="s">
        <v>1483</v>
      </c>
      <c r="F119" s="222" t="s">
        <v>1484</v>
      </c>
      <c r="G119" s="223" t="s">
        <v>666</v>
      </c>
      <c r="H119" s="224">
        <v>1</v>
      </c>
      <c r="I119" s="225"/>
      <c r="J119" s="226">
        <f>ROUND(I119*H119,2)</f>
        <v>0</v>
      </c>
      <c r="K119" s="227"/>
      <c r="L119" s="45"/>
      <c r="M119" s="228" t="s">
        <v>1</v>
      </c>
      <c r="N119" s="229" t="s">
        <v>42</v>
      </c>
      <c r="O119" s="92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2" t="s">
        <v>150</v>
      </c>
      <c r="AT119" s="232" t="s">
        <v>146</v>
      </c>
      <c r="AU119" s="232" t="s">
        <v>83</v>
      </c>
      <c r="AY119" s="18" t="s">
        <v>144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8" t="s">
        <v>85</v>
      </c>
      <c r="BK119" s="233">
        <f>ROUND(I119*H119,2)</f>
        <v>0</v>
      </c>
      <c r="BL119" s="18" t="s">
        <v>150</v>
      </c>
      <c r="BM119" s="232" t="s">
        <v>1485</v>
      </c>
    </row>
    <row r="120" spans="1:65" s="2" customFormat="1" ht="16.5" customHeight="1">
      <c r="A120" s="39"/>
      <c r="B120" s="40"/>
      <c r="C120" s="220" t="s">
        <v>85</v>
      </c>
      <c r="D120" s="220" t="s">
        <v>146</v>
      </c>
      <c r="E120" s="221" t="s">
        <v>1486</v>
      </c>
      <c r="F120" s="222" t="s">
        <v>1487</v>
      </c>
      <c r="G120" s="223" t="s">
        <v>666</v>
      </c>
      <c r="H120" s="224">
        <v>1</v>
      </c>
      <c r="I120" s="225"/>
      <c r="J120" s="226">
        <f>ROUND(I120*H120,2)</f>
        <v>0</v>
      </c>
      <c r="K120" s="227"/>
      <c r="L120" s="45"/>
      <c r="M120" s="228" t="s">
        <v>1</v>
      </c>
      <c r="N120" s="229" t="s">
        <v>42</v>
      </c>
      <c r="O120" s="92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2" t="s">
        <v>150</v>
      </c>
      <c r="AT120" s="232" t="s">
        <v>146</v>
      </c>
      <c r="AU120" s="232" t="s">
        <v>83</v>
      </c>
      <c r="AY120" s="18" t="s">
        <v>144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18" t="s">
        <v>85</v>
      </c>
      <c r="BK120" s="233">
        <f>ROUND(I120*H120,2)</f>
        <v>0</v>
      </c>
      <c r="BL120" s="18" t="s">
        <v>150</v>
      </c>
      <c r="BM120" s="232" t="s">
        <v>1488</v>
      </c>
    </row>
    <row r="121" spans="1:65" s="2" customFormat="1" ht="21.75" customHeight="1">
      <c r="A121" s="39"/>
      <c r="B121" s="40"/>
      <c r="C121" s="220" t="s">
        <v>162</v>
      </c>
      <c r="D121" s="220" t="s">
        <v>146</v>
      </c>
      <c r="E121" s="221" t="s">
        <v>1489</v>
      </c>
      <c r="F121" s="222" t="s">
        <v>1490</v>
      </c>
      <c r="G121" s="223" t="s">
        <v>666</v>
      </c>
      <c r="H121" s="224">
        <v>1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42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150</v>
      </c>
      <c r="AT121" s="232" t="s">
        <v>146</v>
      </c>
      <c r="AU121" s="232" t="s">
        <v>83</v>
      </c>
      <c r="AY121" s="18" t="s">
        <v>144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85</v>
      </c>
      <c r="BK121" s="233">
        <f>ROUND(I121*H121,2)</f>
        <v>0</v>
      </c>
      <c r="BL121" s="18" t="s">
        <v>150</v>
      </c>
      <c r="BM121" s="232" t="s">
        <v>1491</v>
      </c>
    </row>
    <row r="122" spans="1:65" s="2" customFormat="1" ht="21.75" customHeight="1">
      <c r="A122" s="39"/>
      <c r="B122" s="40"/>
      <c r="C122" s="220" t="s">
        <v>150</v>
      </c>
      <c r="D122" s="220" t="s">
        <v>146</v>
      </c>
      <c r="E122" s="221" t="s">
        <v>1492</v>
      </c>
      <c r="F122" s="222" t="s">
        <v>1493</v>
      </c>
      <c r="G122" s="223" t="s">
        <v>666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42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150</v>
      </c>
      <c r="AT122" s="232" t="s">
        <v>146</v>
      </c>
      <c r="AU122" s="232" t="s">
        <v>83</v>
      </c>
      <c r="AY122" s="18" t="s">
        <v>144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85</v>
      </c>
      <c r="BK122" s="233">
        <f>ROUND(I122*H122,2)</f>
        <v>0</v>
      </c>
      <c r="BL122" s="18" t="s">
        <v>150</v>
      </c>
      <c r="BM122" s="232" t="s">
        <v>1494</v>
      </c>
    </row>
    <row r="123" spans="1:65" s="2" customFormat="1" ht="16.5" customHeight="1">
      <c r="A123" s="39"/>
      <c r="B123" s="40"/>
      <c r="C123" s="220" t="s">
        <v>169</v>
      </c>
      <c r="D123" s="220" t="s">
        <v>146</v>
      </c>
      <c r="E123" s="221" t="s">
        <v>1495</v>
      </c>
      <c r="F123" s="222" t="s">
        <v>1496</v>
      </c>
      <c r="G123" s="223" t="s">
        <v>666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42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150</v>
      </c>
      <c r="AT123" s="232" t="s">
        <v>146</v>
      </c>
      <c r="AU123" s="232" t="s">
        <v>83</v>
      </c>
      <c r="AY123" s="18" t="s">
        <v>144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85</v>
      </c>
      <c r="BK123" s="233">
        <f>ROUND(I123*H123,2)</f>
        <v>0</v>
      </c>
      <c r="BL123" s="18" t="s">
        <v>150</v>
      </c>
      <c r="BM123" s="232" t="s">
        <v>1497</v>
      </c>
    </row>
    <row r="124" spans="1:65" s="2" customFormat="1" ht="21.75" customHeight="1">
      <c r="A124" s="39"/>
      <c r="B124" s="40"/>
      <c r="C124" s="220" t="s">
        <v>174</v>
      </c>
      <c r="D124" s="220" t="s">
        <v>146</v>
      </c>
      <c r="E124" s="221" t="s">
        <v>1498</v>
      </c>
      <c r="F124" s="222" t="s">
        <v>1499</v>
      </c>
      <c r="G124" s="223" t="s">
        <v>666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42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150</v>
      </c>
      <c r="AT124" s="232" t="s">
        <v>146</v>
      </c>
      <c r="AU124" s="232" t="s">
        <v>83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85</v>
      </c>
      <c r="BK124" s="233">
        <f>ROUND(I124*H124,2)</f>
        <v>0</v>
      </c>
      <c r="BL124" s="18" t="s">
        <v>150</v>
      </c>
      <c r="BM124" s="232" t="s">
        <v>1500</v>
      </c>
    </row>
    <row r="125" spans="1:65" s="2" customFormat="1" ht="16.5" customHeight="1">
      <c r="A125" s="39"/>
      <c r="B125" s="40"/>
      <c r="C125" s="220" t="s">
        <v>180</v>
      </c>
      <c r="D125" s="220" t="s">
        <v>146</v>
      </c>
      <c r="E125" s="221" t="s">
        <v>1501</v>
      </c>
      <c r="F125" s="222" t="s">
        <v>1502</v>
      </c>
      <c r="G125" s="223" t="s">
        <v>666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150</v>
      </c>
      <c r="AT125" s="232" t="s">
        <v>146</v>
      </c>
      <c r="AU125" s="232" t="s">
        <v>83</v>
      </c>
      <c r="AY125" s="18" t="s">
        <v>144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150</v>
      </c>
      <c r="BM125" s="232" t="s">
        <v>1503</v>
      </c>
    </row>
    <row r="126" spans="1:65" s="2" customFormat="1" ht="21.75" customHeight="1">
      <c r="A126" s="39"/>
      <c r="B126" s="40"/>
      <c r="C126" s="220" t="s">
        <v>188</v>
      </c>
      <c r="D126" s="220" t="s">
        <v>146</v>
      </c>
      <c r="E126" s="221" t="s">
        <v>1504</v>
      </c>
      <c r="F126" s="222" t="s">
        <v>1505</v>
      </c>
      <c r="G126" s="223" t="s">
        <v>666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150</v>
      </c>
      <c r="AT126" s="232" t="s">
        <v>146</v>
      </c>
      <c r="AU126" s="232" t="s">
        <v>83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150</v>
      </c>
      <c r="BM126" s="232" t="s">
        <v>1506</v>
      </c>
    </row>
    <row r="127" spans="1:65" s="2" customFormat="1" ht="21.75" customHeight="1">
      <c r="A127" s="39"/>
      <c r="B127" s="40"/>
      <c r="C127" s="220" t="s">
        <v>193</v>
      </c>
      <c r="D127" s="220" t="s">
        <v>146</v>
      </c>
      <c r="E127" s="221" t="s">
        <v>1507</v>
      </c>
      <c r="F127" s="222" t="s">
        <v>1508</v>
      </c>
      <c r="G127" s="223" t="s">
        <v>666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150</v>
      </c>
      <c r="AT127" s="232" t="s">
        <v>146</v>
      </c>
      <c r="AU127" s="232" t="s">
        <v>83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150</v>
      </c>
      <c r="BM127" s="232" t="s">
        <v>1509</v>
      </c>
    </row>
    <row r="128" spans="1:65" s="2" customFormat="1" ht="33" customHeight="1">
      <c r="A128" s="39"/>
      <c r="B128" s="40"/>
      <c r="C128" s="220" t="s">
        <v>199</v>
      </c>
      <c r="D128" s="220" t="s">
        <v>146</v>
      </c>
      <c r="E128" s="221" t="s">
        <v>1510</v>
      </c>
      <c r="F128" s="222" t="s">
        <v>1511</v>
      </c>
      <c r="G128" s="223" t="s">
        <v>666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150</v>
      </c>
      <c r="AT128" s="232" t="s">
        <v>146</v>
      </c>
      <c r="AU128" s="232" t="s">
        <v>83</v>
      </c>
      <c r="AY128" s="18" t="s">
        <v>144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150</v>
      </c>
      <c r="BM128" s="232" t="s">
        <v>1512</v>
      </c>
    </row>
    <row r="129" spans="1:65" s="2" customFormat="1" ht="21.75" customHeight="1">
      <c r="A129" s="39"/>
      <c r="B129" s="40"/>
      <c r="C129" s="220" t="s">
        <v>225</v>
      </c>
      <c r="D129" s="220" t="s">
        <v>146</v>
      </c>
      <c r="E129" s="221" t="s">
        <v>1513</v>
      </c>
      <c r="F129" s="222" t="s">
        <v>1514</v>
      </c>
      <c r="G129" s="223" t="s">
        <v>666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150</v>
      </c>
      <c r="AT129" s="232" t="s">
        <v>146</v>
      </c>
      <c r="AU129" s="232" t="s">
        <v>83</v>
      </c>
      <c r="AY129" s="18" t="s">
        <v>144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150</v>
      </c>
      <c r="BM129" s="232" t="s">
        <v>1515</v>
      </c>
    </row>
    <row r="130" spans="1:65" s="2" customFormat="1" ht="16.5" customHeight="1">
      <c r="A130" s="39"/>
      <c r="B130" s="40"/>
      <c r="C130" s="220" t="s">
        <v>230</v>
      </c>
      <c r="D130" s="220" t="s">
        <v>146</v>
      </c>
      <c r="E130" s="221" t="s">
        <v>1516</v>
      </c>
      <c r="F130" s="222" t="s">
        <v>1517</v>
      </c>
      <c r="G130" s="223" t="s">
        <v>666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150</v>
      </c>
      <c r="AT130" s="232" t="s">
        <v>146</v>
      </c>
      <c r="AU130" s="232" t="s">
        <v>83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150</v>
      </c>
      <c r="BM130" s="232" t="s">
        <v>1518</v>
      </c>
    </row>
    <row r="131" spans="1:65" s="2" customFormat="1" ht="21.75" customHeight="1">
      <c r="A131" s="39"/>
      <c r="B131" s="40"/>
      <c r="C131" s="220" t="s">
        <v>235</v>
      </c>
      <c r="D131" s="220" t="s">
        <v>146</v>
      </c>
      <c r="E131" s="221" t="s">
        <v>1519</v>
      </c>
      <c r="F131" s="222" t="s">
        <v>1520</v>
      </c>
      <c r="G131" s="223" t="s">
        <v>666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150</v>
      </c>
      <c r="AT131" s="232" t="s">
        <v>146</v>
      </c>
      <c r="AU131" s="232" t="s">
        <v>83</v>
      </c>
      <c r="AY131" s="18" t="s">
        <v>144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150</v>
      </c>
      <c r="BM131" s="232" t="s">
        <v>1521</v>
      </c>
    </row>
    <row r="132" spans="1:65" s="2" customFormat="1" ht="16.5" customHeight="1">
      <c r="A132" s="39"/>
      <c r="B132" s="40"/>
      <c r="C132" s="220" t="s">
        <v>260</v>
      </c>
      <c r="D132" s="220" t="s">
        <v>146</v>
      </c>
      <c r="E132" s="221" t="s">
        <v>1522</v>
      </c>
      <c r="F132" s="222" t="s">
        <v>1523</v>
      </c>
      <c r="G132" s="223" t="s">
        <v>666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150</v>
      </c>
      <c r="AT132" s="232" t="s">
        <v>146</v>
      </c>
      <c r="AU132" s="232" t="s">
        <v>83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150</v>
      </c>
      <c r="BM132" s="232" t="s">
        <v>1524</v>
      </c>
    </row>
    <row r="133" spans="1:65" s="2" customFormat="1" ht="16.5" customHeight="1">
      <c r="A133" s="39"/>
      <c r="B133" s="40"/>
      <c r="C133" s="220" t="s">
        <v>8</v>
      </c>
      <c r="D133" s="220" t="s">
        <v>146</v>
      </c>
      <c r="E133" s="221" t="s">
        <v>1525</v>
      </c>
      <c r="F133" s="222" t="s">
        <v>1526</v>
      </c>
      <c r="G133" s="223" t="s">
        <v>666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150</v>
      </c>
      <c r="AT133" s="232" t="s">
        <v>146</v>
      </c>
      <c r="AU133" s="232" t="s">
        <v>83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150</v>
      </c>
      <c r="BM133" s="232" t="s">
        <v>1527</v>
      </c>
    </row>
    <row r="134" spans="1:65" s="2" customFormat="1" ht="16.5" customHeight="1">
      <c r="A134" s="39"/>
      <c r="B134" s="40"/>
      <c r="C134" s="220" t="s">
        <v>277</v>
      </c>
      <c r="D134" s="220" t="s">
        <v>146</v>
      </c>
      <c r="E134" s="221" t="s">
        <v>1528</v>
      </c>
      <c r="F134" s="222" t="s">
        <v>1529</v>
      </c>
      <c r="G134" s="223" t="s">
        <v>666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150</v>
      </c>
      <c r="AT134" s="232" t="s">
        <v>146</v>
      </c>
      <c r="AU134" s="232" t="s">
        <v>83</v>
      </c>
      <c r="AY134" s="18" t="s">
        <v>144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150</v>
      </c>
      <c r="BM134" s="232" t="s">
        <v>1530</v>
      </c>
    </row>
    <row r="135" spans="1:65" s="2" customFormat="1" ht="16.5" customHeight="1">
      <c r="A135" s="39"/>
      <c r="B135" s="40"/>
      <c r="C135" s="220" t="s">
        <v>281</v>
      </c>
      <c r="D135" s="220" t="s">
        <v>146</v>
      </c>
      <c r="E135" s="221" t="s">
        <v>1531</v>
      </c>
      <c r="F135" s="222" t="s">
        <v>1532</v>
      </c>
      <c r="G135" s="223" t="s">
        <v>666</v>
      </c>
      <c r="H135" s="224">
        <v>2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150</v>
      </c>
      <c r="AT135" s="232" t="s">
        <v>146</v>
      </c>
      <c r="AU135" s="232" t="s">
        <v>83</v>
      </c>
      <c r="AY135" s="18" t="s">
        <v>144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150</v>
      </c>
      <c r="BM135" s="232" t="s">
        <v>1533</v>
      </c>
    </row>
    <row r="136" spans="1:65" s="2" customFormat="1" ht="16.5" customHeight="1">
      <c r="A136" s="39"/>
      <c r="B136" s="40"/>
      <c r="C136" s="220" t="s">
        <v>286</v>
      </c>
      <c r="D136" s="220" t="s">
        <v>146</v>
      </c>
      <c r="E136" s="221" t="s">
        <v>1534</v>
      </c>
      <c r="F136" s="222" t="s">
        <v>1535</v>
      </c>
      <c r="G136" s="223" t="s">
        <v>666</v>
      </c>
      <c r="H136" s="224">
        <v>10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150</v>
      </c>
      <c r="AT136" s="232" t="s">
        <v>146</v>
      </c>
      <c r="AU136" s="232" t="s">
        <v>83</v>
      </c>
      <c r="AY136" s="18" t="s">
        <v>144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150</v>
      </c>
      <c r="BM136" s="232" t="s">
        <v>1536</v>
      </c>
    </row>
    <row r="137" spans="1:65" s="2" customFormat="1" ht="16.5" customHeight="1">
      <c r="A137" s="39"/>
      <c r="B137" s="40"/>
      <c r="C137" s="220" t="s">
        <v>291</v>
      </c>
      <c r="D137" s="220" t="s">
        <v>146</v>
      </c>
      <c r="E137" s="221" t="s">
        <v>1537</v>
      </c>
      <c r="F137" s="222" t="s">
        <v>1391</v>
      </c>
      <c r="G137" s="223" t="s">
        <v>666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150</v>
      </c>
      <c r="AT137" s="232" t="s">
        <v>146</v>
      </c>
      <c r="AU137" s="232" t="s">
        <v>83</v>
      </c>
      <c r="AY137" s="18" t="s">
        <v>144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150</v>
      </c>
      <c r="BM137" s="232" t="s">
        <v>1538</v>
      </c>
    </row>
    <row r="138" spans="1:65" s="2" customFormat="1" ht="16.5" customHeight="1">
      <c r="A138" s="39"/>
      <c r="B138" s="40"/>
      <c r="C138" s="220" t="s">
        <v>296</v>
      </c>
      <c r="D138" s="220" t="s">
        <v>146</v>
      </c>
      <c r="E138" s="221" t="s">
        <v>1539</v>
      </c>
      <c r="F138" s="222" t="s">
        <v>1388</v>
      </c>
      <c r="G138" s="223" t="s">
        <v>666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150</v>
      </c>
      <c r="AT138" s="232" t="s">
        <v>146</v>
      </c>
      <c r="AU138" s="232" t="s">
        <v>83</v>
      </c>
      <c r="AY138" s="18" t="s">
        <v>144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150</v>
      </c>
      <c r="BM138" s="232" t="s">
        <v>1540</v>
      </c>
    </row>
    <row r="139" spans="1:65" s="2" customFormat="1" ht="33" customHeight="1">
      <c r="A139" s="39"/>
      <c r="B139" s="40"/>
      <c r="C139" s="220" t="s">
        <v>7</v>
      </c>
      <c r="D139" s="220" t="s">
        <v>146</v>
      </c>
      <c r="E139" s="221" t="s">
        <v>1541</v>
      </c>
      <c r="F139" s="222" t="s">
        <v>1542</v>
      </c>
      <c r="G139" s="223" t="s">
        <v>1379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150</v>
      </c>
      <c r="AT139" s="232" t="s">
        <v>146</v>
      </c>
      <c r="AU139" s="232" t="s">
        <v>83</v>
      </c>
      <c r="AY139" s="18" t="s">
        <v>144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150</v>
      </c>
      <c r="BM139" s="232" t="s">
        <v>1543</v>
      </c>
    </row>
    <row r="140" spans="1:65" s="2" customFormat="1" ht="16.5" customHeight="1">
      <c r="A140" s="39"/>
      <c r="B140" s="40"/>
      <c r="C140" s="220" t="s">
        <v>346</v>
      </c>
      <c r="D140" s="220" t="s">
        <v>146</v>
      </c>
      <c r="E140" s="221" t="s">
        <v>1544</v>
      </c>
      <c r="F140" s="222" t="s">
        <v>1545</v>
      </c>
      <c r="G140" s="223" t="s">
        <v>1379</v>
      </c>
      <c r="H140" s="224">
        <v>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150</v>
      </c>
      <c r="AT140" s="232" t="s">
        <v>146</v>
      </c>
      <c r="AU140" s="232" t="s">
        <v>83</v>
      </c>
      <c r="AY140" s="18" t="s">
        <v>144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150</v>
      </c>
      <c r="BM140" s="232" t="s">
        <v>1546</v>
      </c>
    </row>
    <row r="141" spans="1:65" s="2" customFormat="1" ht="21.75" customHeight="1">
      <c r="A141" s="39"/>
      <c r="B141" s="40"/>
      <c r="C141" s="220" t="s">
        <v>349</v>
      </c>
      <c r="D141" s="220" t="s">
        <v>146</v>
      </c>
      <c r="E141" s="221" t="s">
        <v>1547</v>
      </c>
      <c r="F141" s="222" t="s">
        <v>1548</v>
      </c>
      <c r="G141" s="223" t="s">
        <v>1379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150</v>
      </c>
      <c r="AT141" s="232" t="s">
        <v>146</v>
      </c>
      <c r="AU141" s="232" t="s">
        <v>83</v>
      </c>
      <c r="AY141" s="18" t="s">
        <v>144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150</v>
      </c>
      <c r="BM141" s="232" t="s">
        <v>1549</v>
      </c>
    </row>
    <row r="142" spans="1:65" s="2" customFormat="1" ht="16.5" customHeight="1">
      <c r="A142" s="39"/>
      <c r="B142" s="40"/>
      <c r="C142" s="220" t="s">
        <v>354</v>
      </c>
      <c r="D142" s="220" t="s">
        <v>146</v>
      </c>
      <c r="E142" s="221" t="s">
        <v>1550</v>
      </c>
      <c r="F142" s="222" t="s">
        <v>1551</v>
      </c>
      <c r="G142" s="223" t="s">
        <v>1379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150</v>
      </c>
      <c r="AT142" s="232" t="s">
        <v>146</v>
      </c>
      <c r="AU142" s="232" t="s">
        <v>83</v>
      </c>
      <c r="AY142" s="18" t="s">
        <v>144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150</v>
      </c>
      <c r="BM142" s="232" t="s">
        <v>1552</v>
      </c>
    </row>
    <row r="143" spans="1:65" s="2" customFormat="1" ht="21.75" customHeight="1">
      <c r="A143" s="39"/>
      <c r="B143" s="40"/>
      <c r="C143" s="220" t="s">
        <v>365</v>
      </c>
      <c r="D143" s="220" t="s">
        <v>146</v>
      </c>
      <c r="E143" s="221" t="s">
        <v>1553</v>
      </c>
      <c r="F143" s="222" t="s">
        <v>1554</v>
      </c>
      <c r="G143" s="223" t="s">
        <v>238</v>
      </c>
      <c r="H143" s="224">
        <v>10</v>
      </c>
      <c r="I143" s="225"/>
      <c r="J143" s="226">
        <f>ROUND(I143*H143,2)</f>
        <v>0</v>
      </c>
      <c r="K143" s="227"/>
      <c r="L143" s="45"/>
      <c r="M143" s="289" t="s">
        <v>1</v>
      </c>
      <c r="N143" s="290" t="s">
        <v>42</v>
      </c>
      <c r="O143" s="291"/>
      <c r="P143" s="292">
        <f>O143*H143</f>
        <v>0</v>
      </c>
      <c r="Q143" s="292">
        <v>0</v>
      </c>
      <c r="R143" s="292">
        <f>Q143*H143</f>
        <v>0</v>
      </c>
      <c r="S143" s="292">
        <v>0</v>
      </c>
      <c r="T143" s="29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150</v>
      </c>
      <c r="AT143" s="232" t="s">
        <v>146</v>
      </c>
      <c r="AU143" s="232" t="s">
        <v>83</v>
      </c>
      <c r="AY143" s="18" t="s">
        <v>144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150</v>
      </c>
      <c r="BM143" s="232" t="s">
        <v>1555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16:K14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Stavební úpravy kulturního domu č.p. 106 ve Velké Chyšce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ROUND((SUM(BE121:BE133)),2)</f>
        <v>0</v>
      </c>
      <c r="G33" s="39"/>
      <c r="H33" s="39"/>
      <c r="I33" s="156">
        <v>0.21</v>
      </c>
      <c r="J33" s="155">
        <f>ROUND(((SUM(BE121:BE133))*I33),2)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ROUND((SUM(BF121:BF133)),2)</f>
        <v>0</v>
      </c>
      <c r="G34" s="39"/>
      <c r="H34" s="39"/>
      <c r="I34" s="156">
        <v>0.15</v>
      </c>
      <c r="J34" s="155">
        <f>ROUND(((SUM(BF121:BF133))*I34),2)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Stavební úpravy kulturního domu č.p. 106 ve Velké Chyšce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07 -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Velká Chyška</v>
      </c>
      <c r="G89" s="41"/>
      <c r="H89" s="41"/>
      <c r="I89" s="33" t="s">
        <v>22</v>
      </c>
      <c r="J89" s="80" t="str">
        <f>IF(J12="","",J12)</f>
        <v>5. 2. 2021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Obec Velká Chyška</v>
      </c>
      <c r="G91" s="41"/>
      <c r="H91" s="41"/>
      <c r="I91" s="33" t="s">
        <v>30</v>
      </c>
      <c r="J91" s="37" t="str">
        <f>E21</f>
        <v>Ing. Šlechta Jan, Bc. Moravec Pavel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 hidden="1">
      <c r="A97" s="9"/>
      <c r="B97" s="180"/>
      <c r="C97" s="181"/>
      <c r="D97" s="182" t="s">
        <v>1557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1558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1559</v>
      </c>
      <c r="E99" s="189"/>
      <c r="F99" s="189"/>
      <c r="G99" s="189"/>
      <c r="H99" s="189"/>
      <c r="I99" s="189"/>
      <c r="J99" s="190">
        <f>J125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1560</v>
      </c>
      <c r="E100" s="189"/>
      <c r="F100" s="189"/>
      <c r="G100" s="189"/>
      <c r="H100" s="189"/>
      <c r="I100" s="189"/>
      <c r="J100" s="190">
        <f>J129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1561</v>
      </c>
      <c r="E101" s="189"/>
      <c r="F101" s="189"/>
      <c r="G101" s="189"/>
      <c r="H101" s="189"/>
      <c r="I101" s="189"/>
      <c r="J101" s="190">
        <f>J131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 hidden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ht="12" hidden="1"/>
    <row r="105" ht="12" hidden="1"/>
    <row r="106" ht="12" hidden="1"/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Stavební úpravy kulturního domu č.p. 106 ve Velké Chyšce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07 - Vedlejší rozpočtové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Velká Chyška</v>
      </c>
      <c r="G115" s="41"/>
      <c r="H115" s="41"/>
      <c r="I115" s="33" t="s">
        <v>22</v>
      </c>
      <c r="J115" s="80" t="str">
        <f>IF(J12="","",J12)</f>
        <v>5. 2. 2021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24</v>
      </c>
      <c r="D117" s="41"/>
      <c r="E117" s="41"/>
      <c r="F117" s="28" t="str">
        <f>E15</f>
        <v>Obec Velká Chyška</v>
      </c>
      <c r="G117" s="41"/>
      <c r="H117" s="41"/>
      <c r="I117" s="33" t="s">
        <v>30</v>
      </c>
      <c r="J117" s="37" t="str">
        <f>E21</f>
        <v>Ing. Šlechta Jan, Bc. Moravec Pavel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61</v>
      </c>
      <c r="E120" s="195" t="s">
        <v>57</v>
      </c>
      <c r="F120" s="195" t="s">
        <v>58</v>
      </c>
      <c r="G120" s="195" t="s">
        <v>131</v>
      </c>
      <c r="H120" s="195" t="s">
        <v>132</v>
      </c>
      <c r="I120" s="195" t="s">
        <v>133</v>
      </c>
      <c r="J120" s="196" t="s">
        <v>109</v>
      </c>
      <c r="K120" s="197" t="s">
        <v>134</v>
      </c>
      <c r="L120" s="198"/>
      <c r="M120" s="101" t="s">
        <v>1</v>
      </c>
      <c r="N120" s="102" t="s">
        <v>40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111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1562</v>
      </c>
      <c r="F122" s="207" t="s">
        <v>102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P123+P125+P129+P131</f>
        <v>0</v>
      </c>
      <c r="Q122" s="212"/>
      <c r="R122" s="213">
        <f>R123+R125+R129+R131</f>
        <v>0</v>
      </c>
      <c r="S122" s="212"/>
      <c r="T122" s="214">
        <f>T123+T125+T129+T131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169</v>
      </c>
      <c r="AT122" s="216" t="s">
        <v>75</v>
      </c>
      <c r="AU122" s="216" t="s">
        <v>76</v>
      </c>
      <c r="AY122" s="215" t="s">
        <v>144</v>
      </c>
      <c r="BK122" s="217">
        <f>BK123+BK125+BK129+BK131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1563</v>
      </c>
      <c r="F123" s="218" t="s">
        <v>1564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</v>
      </c>
      <c r="S123" s="212"/>
      <c r="T123" s="21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169</v>
      </c>
      <c r="AT123" s="216" t="s">
        <v>75</v>
      </c>
      <c r="AU123" s="216" t="s">
        <v>83</v>
      </c>
      <c r="AY123" s="215" t="s">
        <v>144</v>
      </c>
      <c r="BK123" s="217">
        <f>BK124</f>
        <v>0</v>
      </c>
    </row>
    <row r="124" spans="1:65" s="2" customFormat="1" ht="16.5" customHeight="1">
      <c r="A124" s="39"/>
      <c r="B124" s="40"/>
      <c r="C124" s="220" t="s">
        <v>83</v>
      </c>
      <c r="D124" s="220" t="s">
        <v>146</v>
      </c>
      <c r="E124" s="221" t="s">
        <v>1565</v>
      </c>
      <c r="F124" s="222" t="s">
        <v>1564</v>
      </c>
      <c r="G124" s="223" t="s">
        <v>1566</v>
      </c>
      <c r="H124" s="297"/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41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1567</v>
      </c>
      <c r="AT124" s="232" t="s">
        <v>146</v>
      </c>
      <c r="AU124" s="232" t="s">
        <v>85</v>
      </c>
      <c r="AY124" s="18" t="s">
        <v>144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83</v>
      </c>
      <c r="BK124" s="233">
        <f>ROUND(I124*H124,2)</f>
        <v>0</v>
      </c>
      <c r="BL124" s="18" t="s">
        <v>1567</v>
      </c>
      <c r="BM124" s="232" t="s">
        <v>1568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1569</v>
      </c>
      <c r="F125" s="218" t="s">
        <v>1570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SUM(P126:P128)</f>
        <v>0</v>
      </c>
      <c r="Q125" s="212"/>
      <c r="R125" s="213">
        <f>SUM(R126:R128)</f>
        <v>0</v>
      </c>
      <c r="S125" s="212"/>
      <c r="T125" s="214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169</v>
      </c>
      <c r="AT125" s="216" t="s">
        <v>75</v>
      </c>
      <c r="AU125" s="216" t="s">
        <v>83</v>
      </c>
      <c r="AY125" s="215" t="s">
        <v>144</v>
      </c>
      <c r="BK125" s="217">
        <f>SUM(BK126:BK128)</f>
        <v>0</v>
      </c>
    </row>
    <row r="126" spans="1:65" s="2" customFormat="1" ht="16.5" customHeight="1">
      <c r="A126" s="39"/>
      <c r="B126" s="40"/>
      <c r="C126" s="220" t="s">
        <v>85</v>
      </c>
      <c r="D126" s="220" t="s">
        <v>146</v>
      </c>
      <c r="E126" s="221" t="s">
        <v>1571</v>
      </c>
      <c r="F126" s="222" t="s">
        <v>1570</v>
      </c>
      <c r="G126" s="223" t="s">
        <v>1566</v>
      </c>
      <c r="H126" s="297"/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41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1567</v>
      </c>
      <c r="AT126" s="232" t="s">
        <v>146</v>
      </c>
      <c r="AU126" s="232" t="s">
        <v>85</v>
      </c>
      <c r="AY126" s="18" t="s">
        <v>144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83</v>
      </c>
      <c r="BK126" s="233">
        <f>ROUND(I126*H126,2)</f>
        <v>0</v>
      </c>
      <c r="BL126" s="18" t="s">
        <v>1567</v>
      </c>
      <c r="BM126" s="232" t="s">
        <v>1572</v>
      </c>
    </row>
    <row r="127" spans="1:65" s="2" customFormat="1" ht="16.5" customHeight="1">
      <c r="A127" s="39"/>
      <c r="B127" s="40"/>
      <c r="C127" s="220" t="s">
        <v>162</v>
      </c>
      <c r="D127" s="220" t="s">
        <v>146</v>
      </c>
      <c r="E127" s="221" t="s">
        <v>1573</v>
      </c>
      <c r="F127" s="222" t="s">
        <v>1574</v>
      </c>
      <c r="G127" s="223" t="s">
        <v>238</v>
      </c>
      <c r="H127" s="224">
        <v>9000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1567</v>
      </c>
      <c r="AT127" s="232" t="s">
        <v>146</v>
      </c>
      <c r="AU127" s="232" t="s">
        <v>85</v>
      </c>
      <c r="AY127" s="18" t="s">
        <v>144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83</v>
      </c>
      <c r="BK127" s="233">
        <f>ROUND(I127*H127,2)</f>
        <v>0</v>
      </c>
      <c r="BL127" s="18" t="s">
        <v>1567</v>
      </c>
      <c r="BM127" s="232" t="s">
        <v>1575</v>
      </c>
    </row>
    <row r="128" spans="1:51" s="13" customFormat="1" ht="12">
      <c r="A128" s="13"/>
      <c r="B128" s="234"/>
      <c r="C128" s="235"/>
      <c r="D128" s="236" t="s">
        <v>152</v>
      </c>
      <c r="E128" s="237" t="s">
        <v>1</v>
      </c>
      <c r="F128" s="238" t="s">
        <v>1576</v>
      </c>
      <c r="G128" s="235"/>
      <c r="H128" s="239">
        <v>9000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152</v>
      </c>
      <c r="AU128" s="245" t="s">
        <v>85</v>
      </c>
      <c r="AV128" s="13" t="s">
        <v>85</v>
      </c>
      <c r="AW128" s="13" t="s">
        <v>32</v>
      </c>
      <c r="AX128" s="13" t="s">
        <v>83</v>
      </c>
      <c r="AY128" s="245" t="s">
        <v>144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1577</v>
      </c>
      <c r="F129" s="218" t="s">
        <v>1578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P130</f>
        <v>0</v>
      </c>
      <c r="Q129" s="212"/>
      <c r="R129" s="213">
        <f>R130</f>
        <v>0</v>
      </c>
      <c r="S129" s="212"/>
      <c r="T129" s="214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169</v>
      </c>
      <c r="AT129" s="216" t="s">
        <v>75</v>
      </c>
      <c r="AU129" s="216" t="s">
        <v>83</v>
      </c>
      <c r="AY129" s="215" t="s">
        <v>144</v>
      </c>
      <c r="BK129" s="217">
        <f>BK130</f>
        <v>0</v>
      </c>
    </row>
    <row r="130" spans="1:65" s="2" customFormat="1" ht="16.5" customHeight="1">
      <c r="A130" s="39"/>
      <c r="B130" s="40"/>
      <c r="C130" s="220" t="s">
        <v>150</v>
      </c>
      <c r="D130" s="220" t="s">
        <v>146</v>
      </c>
      <c r="E130" s="221" t="s">
        <v>1579</v>
      </c>
      <c r="F130" s="222" t="s">
        <v>1578</v>
      </c>
      <c r="G130" s="223" t="s">
        <v>1566</v>
      </c>
      <c r="H130" s="297"/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1567</v>
      </c>
      <c r="AT130" s="232" t="s">
        <v>146</v>
      </c>
      <c r="AU130" s="232" t="s">
        <v>85</v>
      </c>
      <c r="AY130" s="18" t="s">
        <v>144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83</v>
      </c>
      <c r="BK130" s="233">
        <f>ROUND(I130*H130,2)</f>
        <v>0</v>
      </c>
      <c r="BL130" s="18" t="s">
        <v>1567</v>
      </c>
      <c r="BM130" s="232" t="s">
        <v>1580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1581</v>
      </c>
      <c r="F131" s="218" t="s">
        <v>1582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SUM(P132:P133)</f>
        <v>0</v>
      </c>
      <c r="Q131" s="212"/>
      <c r="R131" s="213">
        <f>SUM(R132:R133)</f>
        <v>0</v>
      </c>
      <c r="S131" s="212"/>
      <c r="T131" s="214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169</v>
      </c>
      <c r="AT131" s="216" t="s">
        <v>75</v>
      </c>
      <c r="AU131" s="216" t="s">
        <v>83</v>
      </c>
      <c r="AY131" s="215" t="s">
        <v>144</v>
      </c>
      <c r="BK131" s="217">
        <f>SUM(BK132:BK133)</f>
        <v>0</v>
      </c>
    </row>
    <row r="132" spans="1:65" s="2" customFormat="1" ht="16.5" customHeight="1">
      <c r="A132" s="39"/>
      <c r="B132" s="40"/>
      <c r="C132" s="220" t="s">
        <v>169</v>
      </c>
      <c r="D132" s="220" t="s">
        <v>146</v>
      </c>
      <c r="E132" s="221" t="s">
        <v>76</v>
      </c>
      <c r="F132" s="222" t="s">
        <v>1582</v>
      </c>
      <c r="G132" s="223" t="s">
        <v>1566</v>
      </c>
      <c r="H132" s="297"/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1567</v>
      </c>
      <c r="AT132" s="232" t="s">
        <v>146</v>
      </c>
      <c r="AU132" s="232" t="s">
        <v>85</v>
      </c>
      <c r="AY132" s="18" t="s">
        <v>144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83</v>
      </c>
      <c r="BK132" s="233">
        <f>ROUND(I132*H132,2)</f>
        <v>0</v>
      </c>
      <c r="BL132" s="18" t="s">
        <v>1567</v>
      </c>
      <c r="BM132" s="232" t="s">
        <v>1583</v>
      </c>
    </row>
    <row r="133" spans="1:65" s="2" customFormat="1" ht="16.5" customHeight="1">
      <c r="A133" s="39"/>
      <c r="B133" s="40"/>
      <c r="C133" s="220" t="s">
        <v>174</v>
      </c>
      <c r="D133" s="220" t="s">
        <v>146</v>
      </c>
      <c r="E133" s="221" t="s">
        <v>1584</v>
      </c>
      <c r="F133" s="222" t="s">
        <v>1585</v>
      </c>
      <c r="G133" s="223" t="s">
        <v>1566</v>
      </c>
      <c r="H133" s="297"/>
      <c r="I133" s="225"/>
      <c r="J133" s="226">
        <f>ROUND(I133*H133,2)</f>
        <v>0</v>
      </c>
      <c r="K133" s="227"/>
      <c r="L133" s="45"/>
      <c r="M133" s="289" t="s">
        <v>1</v>
      </c>
      <c r="N133" s="290" t="s">
        <v>41</v>
      </c>
      <c r="O133" s="291"/>
      <c r="P133" s="292">
        <f>O133*H133</f>
        <v>0</v>
      </c>
      <c r="Q133" s="292">
        <v>0</v>
      </c>
      <c r="R133" s="292">
        <f>Q133*H133</f>
        <v>0</v>
      </c>
      <c r="S133" s="292">
        <v>0</v>
      </c>
      <c r="T133" s="29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1567</v>
      </c>
      <c r="AT133" s="232" t="s">
        <v>146</v>
      </c>
      <c r="AU133" s="232" t="s">
        <v>85</v>
      </c>
      <c r="AY133" s="18" t="s">
        <v>144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83</v>
      </c>
      <c r="BK133" s="233">
        <f>ROUND(I133*H133,2)</f>
        <v>0</v>
      </c>
      <c r="BL133" s="18" t="s">
        <v>1567</v>
      </c>
      <c r="BM133" s="232" t="s">
        <v>1586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20:K13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2021-03-03T06:15:02Z</dcterms:created>
  <dcterms:modified xsi:type="dcterms:W3CDTF">2021-03-03T06:15:10Z</dcterms:modified>
  <cp:category/>
  <cp:version/>
  <cp:contentType/>
  <cp:contentStatus/>
</cp:coreProperties>
</file>